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autoCompressPictures="0" defaultThemeVersion="124226"/>
  <bookViews>
    <workbookView xWindow="0" yWindow="0" windowWidth="19440" windowHeight="9435" tabRatio="897" activeTab="2"/>
  </bookViews>
  <sheets>
    <sheet name="часть 1" sheetId="38" r:id="rId1"/>
    <sheet name="часть 2" sheetId="37" r:id="rId2"/>
    <sheet name="часть 3" sheetId="39" r:id="rId3"/>
  </sheets>
  <definedNames>
    <definedName name="_xlnm.Print_Titles" localSheetId="0">'часть 1'!$11:$11</definedName>
    <definedName name="_xlnm.Print_Area" localSheetId="0">'часть 1'!$A$1:$U$27</definedName>
    <definedName name="_xlnm.Print_Area" localSheetId="1">'часть 2'!$A$1:$X$34</definedName>
    <definedName name="_xlnm.Print_Area" localSheetId="2">'часть 3'!$A$1:$G$18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calcId="125725"/>
</workbook>
</file>

<file path=xl/calcChain.xml><?xml version="1.0" encoding="utf-8"?>
<calcChain xmlns="http://schemas.openxmlformats.org/spreadsheetml/2006/main">
  <c r="X13" i="37"/>
  <c r="E12" i="39"/>
  <c r="D12"/>
  <c r="C12"/>
  <c r="N13" i="38"/>
  <c r="M13"/>
  <c r="K13"/>
  <c r="J13"/>
  <c r="I13"/>
  <c r="H13"/>
  <c r="C23" i="37"/>
  <c r="O23" i="38"/>
  <c r="L23"/>
  <c r="R23"/>
  <c r="V25" i="37" l="1"/>
  <c r="U25"/>
  <c r="T25"/>
  <c r="S25"/>
  <c r="R25"/>
  <c r="Q25"/>
  <c r="P25"/>
  <c r="O25"/>
  <c r="N25"/>
  <c r="M25"/>
  <c r="L25"/>
  <c r="K25"/>
  <c r="J25"/>
  <c r="I25"/>
  <c r="H25"/>
  <c r="G25"/>
  <c r="F25"/>
  <c r="E25"/>
  <c r="Q15" i="38" l="1"/>
  <c r="P15"/>
  <c r="T25"/>
  <c r="Q25"/>
  <c r="P25"/>
  <c r="O25"/>
  <c r="O13" s="1"/>
  <c r="N25"/>
  <c r="M25"/>
  <c r="L25"/>
  <c r="L13" s="1"/>
  <c r="K25"/>
  <c r="J25"/>
  <c r="I25"/>
  <c r="W20" i="37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W25"/>
  <c r="W15"/>
  <c r="V15"/>
  <c r="V13" s="1"/>
  <c r="U15"/>
  <c r="U13" s="1"/>
  <c r="T15"/>
  <c r="T13" s="1"/>
  <c r="S15"/>
  <c r="S13" s="1"/>
  <c r="R15"/>
  <c r="R13" s="1"/>
  <c r="Q15"/>
  <c r="Q13" s="1"/>
  <c r="P15"/>
  <c r="P13" s="1"/>
  <c r="O15"/>
  <c r="O13" s="1"/>
  <c r="N15"/>
  <c r="N13" s="1"/>
  <c r="M15"/>
  <c r="M13" s="1"/>
  <c r="L15"/>
  <c r="L13" s="1"/>
  <c r="K15"/>
  <c r="K13" s="1"/>
  <c r="J15"/>
  <c r="J13" s="1"/>
  <c r="I15"/>
  <c r="I13" s="1"/>
  <c r="H15"/>
  <c r="H13" s="1"/>
  <c r="G15"/>
  <c r="G13" s="1"/>
  <c r="F15"/>
  <c r="F13" s="1"/>
  <c r="E15"/>
  <c r="E13" s="1"/>
  <c r="W13" l="1"/>
  <c r="H25" i="38"/>
  <c r="N20"/>
  <c r="M20"/>
  <c r="K20"/>
  <c r="J20"/>
  <c r="I20"/>
  <c r="H20"/>
  <c r="N15"/>
  <c r="M15"/>
  <c r="K15"/>
  <c r="J15"/>
  <c r="I15"/>
  <c r="H15"/>
  <c r="O27" l="1"/>
  <c r="O17"/>
  <c r="O16"/>
  <c r="O22"/>
  <c r="O20" s="1"/>
  <c r="L27"/>
  <c r="L17"/>
  <c r="L16"/>
  <c r="L22"/>
  <c r="L20" s="1"/>
  <c r="C17" i="37"/>
  <c r="C27"/>
  <c r="D26"/>
  <c r="D16"/>
  <c r="C25" l="1"/>
  <c r="D25"/>
  <c r="C16"/>
  <c r="C15" s="1"/>
  <c r="D15"/>
  <c r="L15" i="38"/>
  <c r="O15"/>
  <c r="D21" i="37" l="1"/>
  <c r="C21" l="1"/>
  <c r="C20" s="1"/>
  <c r="C13" s="1"/>
  <c r="D20"/>
  <c r="D13" s="1"/>
</calcChain>
</file>

<file path=xl/sharedStrings.xml><?xml version="1.0" encoding="utf-8"?>
<sst xmlns="http://schemas.openxmlformats.org/spreadsheetml/2006/main" count="199" uniqueCount="100">
  <si>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</si>
  <si>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</si>
  <si>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</si>
  <si>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</si>
  <si>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</si>
  <si>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</si>
  <si>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</si>
  <si>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</si>
  <si>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</si>
  <si>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</si>
  <si>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</si>
  <si>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</si>
  <si>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</si>
  <si>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</si>
  <si>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</si>
  <si>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</si>
  <si>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</si>
  <si>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</si>
  <si>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</si>
  <si>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</si>
  <si>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</si>
  <si>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</si>
  <si>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</si>
  <si>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</si>
  <si>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</si>
  <si>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</si>
  <si>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</si>
  <si>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</si>
  <si>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</si>
  <si>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</si>
  <si>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</si>
  <si>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</si>
  <si>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</si>
  <si>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</si>
  <si>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I. Перечень многоквартирных домов, которые подлежат капитальному ремонту</t>
  </si>
  <si>
    <t>руб/кв.м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</si>
  <si>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</si>
  <si>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</si>
  <si>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>Ито-го</t>
  </si>
  <si>
    <t>№ 
п/п</t>
  </si>
  <si>
    <t>за счет привлеченных средств (кредит)</t>
  </si>
  <si>
    <t>за счет привлеченных средств (рассрочка)</t>
  </si>
  <si>
    <t>Виды услуг и (или) работ по капитальному ремонту: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</si>
  <si>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</si>
  <si>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</si>
  <si>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</si>
  <si>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</si>
  <si>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».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</si>
  <si>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</si>
  <si>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</si>
  <si>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</si>
  <si>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</si>
  <si>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</si>
  <si>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</si>
  <si>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r>
      <t>установка приборов учета</t>
    </r>
    <r>
      <rPr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 xml:space="preserve">
</t>
    </r>
  </si>
  <si>
    <r>
      <t>ремонт или замена лифтового оборудования</t>
    </r>
    <r>
      <rPr>
        <vertAlign val="superscript"/>
        <sz val="14"/>
        <color rgb="FF000000"/>
        <rFont val="Times New Roman"/>
        <family val="1"/>
        <charset val="204"/>
      </rPr>
      <t>3</t>
    </r>
    <r>
      <rPr>
        <sz val="14"/>
        <color rgb="FF000000"/>
        <rFont val="Times New Roman"/>
        <family val="1"/>
        <charset val="204"/>
      </rPr>
      <t xml:space="preserve">
</t>
    </r>
  </si>
  <si>
    <r>
      <t>ремонт крыши</t>
    </r>
    <r>
      <rPr>
        <vertAlign val="superscript"/>
        <sz val="14"/>
        <color rgb="FF000000"/>
        <rFont val="Times New Roman"/>
        <family val="1"/>
        <charset val="204"/>
      </rPr>
      <t>4</t>
    </r>
    <r>
      <rPr>
        <sz val="14"/>
        <color rgb="FF000000"/>
        <rFont val="Times New Roman"/>
        <family val="1"/>
        <charset val="204"/>
      </rPr>
      <t xml:space="preserve">  </t>
    </r>
  </si>
  <si>
    <r>
      <t>ремонт подвальных помещений</t>
    </r>
    <r>
      <rPr>
        <vertAlign val="superscript"/>
        <sz val="14"/>
        <color rgb="FF000000"/>
        <rFont val="Times New Roman"/>
        <family val="1"/>
        <charset val="204"/>
      </rPr>
      <t>5</t>
    </r>
    <r>
      <rPr>
        <sz val="14"/>
        <color rgb="FF000000"/>
        <rFont val="Times New Roman"/>
        <family val="1"/>
        <charset val="204"/>
      </rPr>
      <t xml:space="preserve"> </t>
    </r>
  </si>
  <si>
    <r>
      <t>разработка проектной документа-ции</t>
    </r>
    <r>
      <rPr>
        <vertAlign val="superscript"/>
        <sz val="14"/>
        <color rgb="FF000000"/>
        <rFont val="Times New Roman"/>
        <family val="1"/>
        <charset val="204"/>
      </rPr>
      <t>6</t>
    </r>
    <r>
      <rPr>
        <sz val="14"/>
        <color rgb="FF000000"/>
        <rFont val="Times New Roman"/>
        <family val="1"/>
        <charset val="204"/>
      </rPr>
      <t xml:space="preserve"> 
</t>
    </r>
  </si>
  <si>
    <r>
      <t>проведение технического обследования</t>
    </r>
    <r>
      <rPr>
        <vertAlign val="superscript"/>
        <sz val="14"/>
        <color theme="1"/>
        <rFont val="Times New Roman"/>
        <family val="1"/>
        <charset val="204"/>
      </rPr>
      <t>7</t>
    </r>
  </si>
  <si>
    <t xml:space="preserve">электроснабжения </t>
  </si>
  <si>
    <r>
      <t xml:space="preserve">теплоснабжения </t>
    </r>
    <r>
      <rPr>
        <vertAlign val="superscript"/>
        <sz val="14"/>
        <color rgb="FF000000"/>
        <rFont val="Times New Roman"/>
        <family val="1"/>
        <charset val="204"/>
      </rPr>
      <t>1</t>
    </r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</si>
  <si>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</si>
  <si>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</si>
  <si>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ремонт или замена лифтового оборудования, признанного  непригодным для эксплуатации,  ремонт лифтовых шахт;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</si>
  <si>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ремонт крыши, в том числе устройство выходов на кровлю;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</si>
  <si>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ремонт подвальных помещений, относящихся к общему имуществу в многоквартирном доме;</t>
    </r>
  </si>
  <si>
    <r>
      <rPr>
        <vertAlign val="super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</si>
  <si>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r>
      <rPr>
        <vertAlign val="super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техническое обследование общего имущества в многоквартирном доме</t>
    </r>
  </si>
  <si>
    <r>
      <t xml:space="preserve">Начало проведения капитального ремонта  </t>
    </r>
    <r>
      <rPr>
        <u/>
        <sz val="14"/>
        <color indexed="8"/>
        <rFont val="Times New Roman"/>
        <family val="1"/>
        <charset val="204"/>
      </rPr>
      <t>2018</t>
    </r>
    <r>
      <rPr>
        <sz val="14"/>
        <color indexed="8"/>
        <rFont val="Times New Roman"/>
        <family val="1"/>
        <charset val="204"/>
      </rPr>
      <t xml:space="preserve">  год</t>
    </r>
  </si>
  <si>
    <t>г. Осташков, ул. Загородная д. 16</t>
  </si>
  <si>
    <t>кирп</t>
  </si>
  <si>
    <t>г. Осташков, ул.  К. Заслонова  д. 3б</t>
  </si>
  <si>
    <t>кирп.</t>
  </si>
  <si>
    <t xml:space="preserve"> т/б Сокол д. 17</t>
  </si>
  <si>
    <t>х</t>
  </si>
  <si>
    <t>панел.</t>
  </si>
  <si>
    <t>г. Осташков, ул. М.Горького, д. 29</t>
  </si>
  <si>
    <t>г. Осташков, ул. Володарского, д. 177</t>
  </si>
  <si>
    <t>г. Осташков. Микрорайон, д. 11</t>
  </si>
  <si>
    <t>г. Осташков, ул. Шевчука, д. 7</t>
  </si>
  <si>
    <t>г. Осташков, пер. 1-й Путейский, д. 24</t>
  </si>
  <si>
    <r>
      <t>Начало проведения капитального ремонта</t>
    </r>
    <r>
      <rPr>
        <u/>
        <sz val="14"/>
        <color rgb="FF000000"/>
        <rFont val="Times New Roman"/>
        <family val="1"/>
        <charset val="204"/>
      </rPr>
      <t xml:space="preserve"> 2018</t>
    </r>
    <r>
      <rPr>
        <sz val="14"/>
        <color rgb="FF000000"/>
        <rFont val="Times New Roman"/>
        <family val="1"/>
        <charset val="204"/>
      </rPr>
      <t xml:space="preserve">  год</t>
    </r>
  </si>
  <si>
    <t>Осташковский городской округ</t>
  </si>
  <si>
    <t>КРАТКОСРОЧНЫЙ ПЛАН</t>
  </si>
  <si>
    <t>РЕАЛИЗАЦИИ РЕГИОНАЛЬНОЙ ПРОГРАММЫ ПО ПРОВЕДЕНИЮ КАПИТАЛЬНОГО РЕМОНТА ОБЩЕГО ИМУЩЕСТВА</t>
  </si>
  <si>
    <t>В МНОГОКВАРТИРНЫХ ДОМАХ НА ТЕРРИТОРИИ ТВЕРСКОЙ ОБЛАСТИ НА 2017-2019 ГОДЫ</t>
  </si>
  <si>
    <t xml:space="preserve">ОСТАШКОВСКОГО ГОРОДСКОГО ОКРУГА </t>
  </si>
  <si>
    <r>
      <t>Начало проведения капитального ремонта</t>
    </r>
    <r>
      <rPr>
        <u/>
        <sz val="14"/>
        <color rgb="FF000000"/>
        <rFont val="Times New Roman"/>
        <family val="1"/>
        <charset val="204"/>
      </rPr>
      <t xml:space="preserve"> 2019</t>
    </r>
    <r>
      <rPr>
        <sz val="14"/>
        <color rgb="FF000000"/>
        <rFont val="Times New Roman"/>
        <family val="1"/>
        <charset val="204"/>
      </rPr>
      <t xml:space="preserve"> год</t>
    </r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</si>
  <si>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  на 2017 год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</si>
  <si>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  на 2018 год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</si>
  <si>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  на 2019 год</t>
  </si>
  <si>
    <r>
      <t>Начало проведения капитального ремонта</t>
    </r>
    <r>
      <rPr>
        <u/>
        <sz val="14"/>
        <color rgb="FF000000"/>
        <rFont val="Times New Roman"/>
        <family val="1"/>
        <charset val="204"/>
      </rPr>
      <t xml:space="preserve"> 2017</t>
    </r>
    <r>
      <rPr>
        <sz val="14"/>
        <color rgb="FF000000"/>
        <rFont val="Times New Roman"/>
        <family val="1"/>
        <charset val="204"/>
      </rPr>
      <t xml:space="preserve">  год</t>
    </r>
  </si>
  <si>
    <t>Начало проведения капитального ремонта 2018  год</t>
  </si>
  <si>
    <r>
      <t>Начало проведения капитального ремонта 20</t>
    </r>
    <r>
      <rPr>
        <u/>
        <sz val="14"/>
        <color rgb="FF000000"/>
        <rFont val="Times New Roman"/>
        <family val="1"/>
        <charset val="204"/>
      </rPr>
      <t xml:space="preserve">19 </t>
    </r>
    <r>
      <rPr>
        <sz val="14"/>
        <color rgb="FF000000"/>
        <rFont val="Times New Roman"/>
        <family val="1"/>
        <charset val="204"/>
      </rPr>
      <t>год</t>
    </r>
  </si>
  <si>
    <r>
      <t>Начало проведения капитального ремонта</t>
    </r>
    <r>
      <rPr>
        <u/>
        <sz val="14"/>
        <color rgb="FF000000"/>
        <rFont val="Times New Roman"/>
        <family val="1"/>
        <charset val="204"/>
      </rPr>
      <t xml:space="preserve"> 2017</t>
    </r>
    <r>
      <rPr>
        <sz val="14"/>
        <color rgb="FF000000"/>
        <rFont val="Times New Roman"/>
        <family val="1"/>
        <charset val="204"/>
      </rPr>
      <t xml:space="preserve"> год</t>
    </r>
  </si>
  <si>
    <t xml:space="preserve">Осташковский городской округ </t>
  </si>
  <si>
    <t>Приложение 1                                                                                                           к Постановлению Администрации                                                          Осташковского городского округа                                                                                                               от "09"октября 2019 г. № 1677</t>
  </si>
  <si>
    <t>Приложение 2                                                                                                           к Постановлению Администрации                                                          Осташковского городского округа                                                                                                               от "09"  октябр 2019 г. № 1677</t>
  </si>
  <si>
    <t>Приложение 3                                                                                                           к Постановлению Администрации                                      Осташковского городского округа                                                                                                         от "09" октября  2019 г. № 1677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</si>
</sst>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0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4" fillId="0" borderId="0" xfId="0" applyFont="1" applyFill="1"/>
    <xf numFmtId="164" fontId="8" fillId="0" borderId="0" xfId="0" applyNumberFormat="1" applyFont="1" applyFill="1" applyAlignment="1">
      <alignment wrapText="1"/>
    </xf>
    <xf numFmtId="4" fontId="4" fillId="0" borderId="0" xfId="0" applyNumberFormat="1" applyFont="1" applyFill="1"/>
    <xf numFmtId="0" fontId="4" fillId="0" borderId="0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12" fillId="0" borderId="0" xfId="0" applyFont="1"/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/>
    <xf numFmtId="0" fontId="19" fillId="0" borderId="0" xfId="0" applyFont="1"/>
    <xf numFmtId="4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21" fillId="0" borderId="0" xfId="0" applyFont="1"/>
    <xf numFmtId="0" fontId="6" fillId="0" borderId="0" xfId="0" applyFont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2" fillId="0" borderId="1" xfId="0" applyFont="1" applyBorder="1"/>
    <xf numFmtId="0" fontId="22" fillId="0" borderId="0" xfId="0" applyFont="1"/>
    <xf numFmtId="0" fontId="22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wrapText="1"/>
    </xf>
    <xf numFmtId="2" fontId="23" fillId="0" borderId="1" xfId="0" applyNumberFormat="1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/>
    <xf numFmtId="4" fontId="22" fillId="0" borderId="1" xfId="0" applyNumberFormat="1" applyFont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25" fillId="0" borderId="0" xfId="0" applyFont="1"/>
    <xf numFmtId="0" fontId="24" fillId="0" borderId="0" xfId="0" applyFont="1"/>
    <xf numFmtId="0" fontId="19" fillId="0" borderId="0" xfId="0" applyFont="1" applyAlignment="1"/>
    <xf numFmtId="0" fontId="18" fillId="0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V140"/>
  <sheetViews>
    <sheetView view="pageBreakPreview" topLeftCell="C1" zoomScale="75" zoomScaleNormal="120" zoomScaleSheetLayoutView="75" workbookViewId="0">
      <selection activeCell="Q1" sqref="Q1:U1"/>
    </sheetView>
  </sheetViews>
  <sheetFormatPr defaultColWidth="8.85546875" defaultRowHeight="18.75"/>
  <cols>
    <col min="1" max="1" width="6.42578125" style="2" customWidth="1"/>
    <col min="2" max="2" width="33.7109375" style="2" customWidth="1"/>
    <col min="3" max="3" width="7.5703125" style="3" customWidth="1"/>
    <col min="4" max="4" width="7.42578125" style="3" customWidth="1"/>
    <col min="5" max="5" width="8.28515625" style="3" customWidth="1"/>
    <col min="6" max="6" width="6" style="3" customWidth="1"/>
    <col min="7" max="7" width="5.85546875" style="3" customWidth="1"/>
    <col min="8" max="8" width="14.42578125" style="3" customWidth="1"/>
    <col min="9" max="9" width="12" style="3" bestFit="1" customWidth="1"/>
    <col min="10" max="10" width="15.28515625" style="3" customWidth="1"/>
    <col min="11" max="11" width="12.85546875" style="3" customWidth="1"/>
    <col min="12" max="12" width="18.7109375" style="3" customWidth="1"/>
    <col min="13" max="13" width="8.85546875" style="3" customWidth="1"/>
    <col min="14" max="14" width="10.140625" style="3" customWidth="1"/>
    <col min="15" max="15" width="16.5703125" style="3" customWidth="1"/>
    <col min="16" max="16" width="9.42578125" style="3" customWidth="1"/>
    <col min="17" max="17" width="11.5703125" style="3" customWidth="1"/>
    <col min="18" max="18" width="14.5703125" style="3" customWidth="1"/>
    <col min="19" max="19" width="11.28515625" style="3" customWidth="1"/>
    <col min="20" max="20" width="17.28515625" style="3" customWidth="1"/>
    <col min="21" max="21" width="13.42578125" style="3" customWidth="1"/>
    <col min="22" max="23" width="10" style="3" bestFit="1" customWidth="1"/>
    <col min="24" max="16384" width="8.85546875" style="3"/>
  </cols>
  <sheetData>
    <row r="1" spans="1:22" s="1" customFormat="1" ht="79.5" customHeight="1">
      <c r="O1" s="50"/>
      <c r="P1" s="50"/>
      <c r="Q1" s="121" t="s">
        <v>97</v>
      </c>
      <c r="R1" s="121"/>
      <c r="S1" s="121"/>
      <c r="T1" s="121"/>
      <c r="U1" s="121"/>
    </row>
    <row r="2" spans="1:22" ht="18" customHeight="1">
      <c r="A2" s="105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2" ht="18.75" customHeight="1">
      <c r="A3" s="105" t="s">
        <v>85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2" ht="18" customHeight="1">
      <c r="A4" s="105" t="s">
        <v>86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2" ht="20.25" customHeight="1">
      <c r="A5" s="105" t="s">
        <v>87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4"/>
    </row>
    <row r="6" spans="1:22" ht="36.75" customHeight="1">
      <c r="A6" s="106" t="s">
        <v>34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</row>
    <row r="7" spans="1:22" ht="40.5" customHeight="1">
      <c r="A7" s="108" t="s">
        <v>0</v>
      </c>
      <c r="B7" s="108" t="s">
        <v>11</v>
      </c>
      <c r="C7" s="111" t="s">
        <v>12</v>
      </c>
      <c r="D7" s="112"/>
      <c r="E7" s="113" t="s">
        <v>13</v>
      </c>
      <c r="F7" s="113" t="s">
        <v>14</v>
      </c>
      <c r="G7" s="113" t="s">
        <v>15</v>
      </c>
      <c r="H7" s="116" t="s">
        <v>16</v>
      </c>
      <c r="I7" s="119" t="s">
        <v>17</v>
      </c>
      <c r="J7" s="120"/>
      <c r="K7" s="116" t="s">
        <v>18</v>
      </c>
      <c r="L7" s="124" t="s">
        <v>19</v>
      </c>
      <c r="M7" s="125"/>
      <c r="N7" s="125"/>
      <c r="O7" s="125"/>
      <c r="P7" s="125"/>
      <c r="Q7" s="126"/>
      <c r="R7" s="116" t="s">
        <v>20</v>
      </c>
      <c r="S7" s="116" t="s">
        <v>21</v>
      </c>
      <c r="T7" s="122" t="s">
        <v>51</v>
      </c>
      <c r="U7" s="122"/>
    </row>
    <row r="8" spans="1:22" ht="21.75" customHeight="1">
      <c r="A8" s="109"/>
      <c r="B8" s="109"/>
      <c r="C8" s="116" t="s">
        <v>22</v>
      </c>
      <c r="D8" s="116" t="s">
        <v>23</v>
      </c>
      <c r="E8" s="114"/>
      <c r="F8" s="114"/>
      <c r="G8" s="114"/>
      <c r="H8" s="117"/>
      <c r="I8" s="116" t="s">
        <v>24</v>
      </c>
      <c r="J8" s="116" t="s">
        <v>25</v>
      </c>
      <c r="K8" s="117"/>
      <c r="L8" s="116" t="s">
        <v>43</v>
      </c>
      <c r="M8" s="122" t="s">
        <v>26</v>
      </c>
      <c r="N8" s="122"/>
      <c r="O8" s="122"/>
      <c r="P8" s="122"/>
      <c r="Q8" s="122"/>
      <c r="R8" s="117"/>
      <c r="S8" s="117"/>
      <c r="T8" s="122"/>
      <c r="U8" s="122"/>
    </row>
    <row r="9" spans="1:22" ht="180" customHeight="1">
      <c r="A9" s="109"/>
      <c r="B9" s="109"/>
      <c r="C9" s="117"/>
      <c r="D9" s="117"/>
      <c r="E9" s="114"/>
      <c r="F9" s="114"/>
      <c r="G9" s="114"/>
      <c r="H9" s="118"/>
      <c r="I9" s="118"/>
      <c r="J9" s="118"/>
      <c r="K9" s="118"/>
      <c r="L9" s="118"/>
      <c r="M9" s="23" t="s">
        <v>33</v>
      </c>
      <c r="N9" s="23" t="s">
        <v>27</v>
      </c>
      <c r="O9" s="23" t="s">
        <v>32</v>
      </c>
      <c r="P9" s="23" t="s">
        <v>40</v>
      </c>
      <c r="Q9" s="23" t="s">
        <v>41</v>
      </c>
      <c r="R9" s="118"/>
      <c r="S9" s="118"/>
      <c r="T9" s="123" t="s">
        <v>53</v>
      </c>
      <c r="U9" s="123" t="s">
        <v>52</v>
      </c>
    </row>
    <row r="10" spans="1:22" ht="30" hidden="1" customHeight="1">
      <c r="A10" s="110"/>
      <c r="B10" s="110"/>
      <c r="C10" s="118"/>
      <c r="D10" s="118"/>
      <c r="E10" s="115"/>
      <c r="F10" s="115"/>
      <c r="G10" s="115"/>
      <c r="H10" s="5" t="s">
        <v>2</v>
      </c>
      <c r="I10" s="5" t="s">
        <v>2</v>
      </c>
      <c r="J10" s="5" t="s">
        <v>2</v>
      </c>
      <c r="K10" s="5" t="s">
        <v>28</v>
      </c>
      <c r="L10" s="5" t="s">
        <v>1</v>
      </c>
      <c r="M10" s="25" t="s">
        <v>1</v>
      </c>
      <c r="N10" s="5" t="s">
        <v>1</v>
      </c>
      <c r="O10" s="5" t="s">
        <v>1</v>
      </c>
      <c r="P10" s="5" t="s">
        <v>1</v>
      </c>
      <c r="Q10" s="24" t="s">
        <v>1</v>
      </c>
      <c r="R10" s="16" t="s">
        <v>35</v>
      </c>
      <c r="S10" s="16" t="s">
        <v>35</v>
      </c>
      <c r="T10" s="123"/>
      <c r="U10" s="123"/>
      <c r="V10" s="15"/>
    </row>
    <row r="11" spans="1:22">
      <c r="A11" s="6">
        <v>1</v>
      </c>
      <c r="B11" s="6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15"/>
    </row>
    <row r="12" spans="1:22" ht="24" customHeight="1">
      <c r="A12" s="127" t="s">
        <v>69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5"/>
    </row>
    <row r="13" spans="1:22" s="41" customFormat="1">
      <c r="A13" s="103" t="s">
        <v>29</v>
      </c>
      <c r="B13" s="103"/>
      <c r="C13" s="39" t="s">
        <v>75</v>
      </c>
      <c r="D13" s="39" t="s">
        <v>75</v>
      </c>
      <c r="E13" s="39" t="s">
        <v>75</v>
      </c>
      <c r="F13" s="39" t="s">
        <v>75</v>
      </c>
      <c r="G13" s="39" t="s">
        <v>75</v>
      </c>
      <c r="H13" s="42">
        <f>H15+H20+H25</f>
        <v>39919.599999999999</v>
      </c>
      <c r="I13" s="42">
        <f t="shared" ref="I13:O13" si="0">I15+I20+I25</f>
        <v>36738.400000000001</v>
      </c>
      <c r="J13" s="42">
        <f t="shared" si="0"/>
        <v>33026</v>
      </c>
      <c r="K13" s="42">
        <f t="shared" si="0"/>
        <v>1444</v>
      </c>
      <c r="L13" s="42">
        <f t="shared" si="0"/>
        <v>48904965.200000003</v>
      </c>
      <c r="M13" s="42">
        <f t="shared" si="0"/>
        <v>0</v>
      </c>
      <c r="N13" s="42">
        <f t="shared" si="0"/>
        <v>0</v>
      </c>
      <c r="O13" s="42">
        <f t="shared" si="0"/>
        <v>48904965.200000003</v>
      </c>
      <c r="P13" s="39"/>
      <c r="Q13" s="39"/>
      <c r="R13" s="39" t="s">
        <v>75</v>
      </c>
      <c r="S13" s="39" t="s">
        <v>75</v>
      </c>
      <c r="T13" s="39" t="s">
        <v>75</v>
      </c>
      <c r="U13" s="40" t="s">
        <v>75</v>
      </c>
    </row>
    <row r="14" spans="1:22" ht="36.75" customHeight="1">
      <c r="A14" s="128" t="s">
        <v>89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8"/>
    </row>
    <row r="15" spans="1:22" s="41" customFormat="1">
      <c r="A15" s="103" t="s">
        <v>6</v>
      </c>
      <c r="B15" s="103"/>
      <c r="C15" s="39" t="s">
        <v>75</v>
      </c>
      <c r="D15" s="39" t="s">
        <v>75</v>
      </c>
      <c r="E15" s="39" t="s">
        <v>75</v>
      </c>
      <c r="F15" s="39" t="s">
        <v>75</v>
      </c>
      <c r="G15" s="39" t="s">
        <v>75</v>
      </c>
      <c r="H15" s="42">
        <f t="shared" ref="H15:O15" si="1">SUM(H16:H18)</f>
        <v>12608</v>
      </c>
      <c r="I15" s="42">
        <f t="shared" si="1"/>
        <v>11304.699999999999</v>
      </c>
      <c r="J15" s="42">
        <f t="shared" si="1"/>
        <v>10312.4</v>
      </c>
      <c r="K15" s="43">
        <f t="shared" si="1"/>
        <v>442</v>
      </c>
      <c r="L15" s="42">
        <f t="shared" si="1"/>
        <v>17414745</v>
      </c>
      <c r="M15" s="42">
        <f t="shared" si="1"/>
        <v>0</v>
      </c>
      <c r="N15" s="42">
        <f t="shared" si="1"/>
        <v>0</v>
      </c>
      <c r="O15" s="42">
        <f t="shared" si="1"/>
        <v>17414745</v>
      </c>
      <c r="P15" s="39">
        <f t="shared" ref="P15:Q15" si="2">SUM(P16:P18)</f>
        <v>0</v>
      </c>
      <c r="Q15" s="39">
        <f t="shared" si="2"/>
        <v>0</v>
      </c>
      <c r="R15" s="39" t="s">
        <v>75</v>
      </c>
      <c r="S15" s="39" t="s">
        <v>75</v>
      </c>
      <c r="T15" s="39" t="s">
        <v>75</v>
      </c>
      <c r="U15" s="40" t="s">
        <v>75</v>
      </c>
    </row>
    <row r="16" spans="1:22" s="56" customFormat="1" ht="37.5">
      <c r="A16" s="34">
        <v>1</v>
      </c>
      <c r="B16" s="34" t="s">
        <v>81</v>
      </c>
      <c r="C16" s="35">
        <v>1993</v>
      </c>
      <c r="D16" s="35"/>
      <c r="E16" s="35" t="s">
        <v>76</v>
      </c>
      <c r="F16" s="35">
        <v>5</v>
      </c>
      <c r="G16" s="35">
        <v>5</v>
      </c>
      <c r="H16" s="48">
        <v>4126.7</v>
      </c>
      <c r="I16" s="48">
        <v>3795.4</v>
      </c>
      <c r="J16" s="48">
        <v>3370.4</v>
      </c>
      <c r="K16" s="35">
        <v>158</v>
      </c>
      <c r="L16" s="48">
        <f>4589322+359453</f>
        <v>4948775</v>
      </c>
      <c r="M16" s="54">
        <v>0</v>
      </c>
      <c r="N16" s="54">
        <v>0</v>
      </c>
      <c r="O16" s="55">
        <f>4589322+359453</f>
        <v>4948775</v>
      </c>
      <c r="P16" s="54">
        <v>0</v>
      </c>
      <c r="Q16" s="54">
        <v>0</v>
      </c>
      <c r="R16" s="48">
        <v>1303.8876007798915</v>
      </c>
      <c r="S16" s="9">
        <v>7822</v>
      </c>
      <c r="T16" s="7"/>
      <c r="U16" s="38">
        <v>43830</v>
      </c>
    </row>
    <row r="17" spans="1:21" s="56" customFormat="1" ht="37.5">
      <c r="A17" s="34">
        <v>2</v>
      </c>
      <c r="B17" s="34" t="s">
        <v>78</v>
      </c>
      <c r="C17" s="7">
        <v>1983</v>
      </c>
      <c r="D17" s="7"/>
      <c r="E17" s="7" t="s">
        <v>71</v>
      </c>
      <c r="F17" s="7">
        <v>5</v>
      </c>
      <c r="G17" s="7">
        <v>7</v>
      </c>
      <c r="H17" s="9">
        <v>5053.5</v>
      </c>
      <c r="I17" s="9">
        <v>4573.3999999999996</v>
      </c>
      <c r="J17" s="9">
        <v>4190.6000000000004</v>
      </c>
      <c r="K17" s="7">
        <v>182</v>
      </c>
      <c r="L17" s="9">
        <f>9346892+732085</f>
        <v>10078977</v>
      </c>
      <c r="M17" s="44">
        <v>0</v>
      </c>
      <c r="N17" s="44">
        <v>0</v>
      </c>
      <c r="O17" s="44">
        <f>9346892+732085</f>
        <v>10078977</v>
      </c>
      <c r="P17" s="44">
        <v>0</v>
      </c>
      <c r="Q17" s="44">
        <v>0</v>
      </c>
      <c r="R17" s="9">
        <v>2203.8258188656146</v>
      </c>
      <c r="S17" s="9">
        <v>7822</v>
      </c>
      <c r="T17" s="7"/>
      <c r="U17" s="38">
        <v>43830</v>
      </c>
    </row>
    <row r="18" spans="1:21" s="57" customFormat="1" ht="37.5">
      <c r="A18" s="34">
        <v>3</v>
      </c>
      <c r="B18" s="32" t="s">
        <v>70</v>
      </c>
      <c r="C18" s="35">
        <v>1979</v>
      </c>
      <c r="D18" s="35"/>
      <c r="E18" s="35" t="s">
        <v>73</v>
      </c>
      <c r="F18" s="35">
        <v>5</v>
      </c>
      <c r="G18" s="35">
        <v>4</v>
      </c>
      <c r="H18" s="48">
        <v>3427.8</v>
      </c>
      <c r="I18" s="48">
        <v>2935.9</v>
      </c>
      <c r="J18" s="48">
        <v>2751.4</v>
      </c>
      <c r="K18" s="35">
        <v>102</v>
      </c>
      <c r="L18" s="48">
        <v>2386993</v>
      </c>
      <c r="M18" s="48">
        <v>0</v>
      </c>
      <c r="N18" s="48">
        <v>0</v>
      </c>
      <c r="O18" s="48">
        <v>2386993</v>
      </c>
      <c r="P18" s="54">
        <v>0</v>
      </c>
      <c r="Q18" s="54">
        <v>0</v>
      </c>
      <c r="R18" s="35">
        <v>813.04</v>
      </c>
      <c r="S18" s="9">
        <v>7822</v>
      </c>
      <c r="T18" s="38">
        <v>43465</v>
      </c>
      <c r="U18" s="38">
        <v>43830</v>
      </c>
    </row>
    <row r="19" spans="1:21" s="56" customFormat="1" ht="44.45" customHeight="1">
      <c r="A19" s="104" t="s">
        <v>90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</row>
    <row r="20" spans="1:21" s="59" customFormat="1">
      <c r="A20" s="103" t="s">
        <v>6</v>
      </c>
      <c r="B20" s="103"/>
      <c r="C20" s="39" t="s">
        <v>75</v>
      </c>
      <c r="D20" s="39" t="s">
        <v>75</v>
      </c>
      <c r="E20" s="39" t="s">
        <v>75</v>
      </c>
      <c r="F20" s="39" t="s">
        <v>75</v>
      </c>
      <c r="G20" s="39" t="s">
        <v>75</v>
      </c>
      <c r="H20" s="42">
        <f>SUM(H21:H23)</f>
        <v>13227</v>
      </c>
      <c r="I20" s="42">
        <f t="shared" ref="I20:O20" si="3">SUM(I21:I23)</f>
        <v>11763.2</v>
      </c>
      <c r="J20" s="42">
        <f t="shared" si="3"/>
        <v>10521.7</v>
      </c>
      <c r="K20" s="42">
        <f t="shared" si="3"/>
        <v>445</v>
      </c>
      <c r="L20" s="42">
        <f t="shared" si="3"/>
        <v>11809570.879999999</v>
      </c>
      <c r="M20" s="42">
        <f t="shared" si="3"/>
        <v>0</v>
      </c>
      <c r="N20" s="42">
        <f t="shared" si="3"/>
        <v>0</v>
      </c>
      <c r="O20" s="42">
        <f t="shared" si="3"/>
        <v>11809570.879999999</v>
      </c>
      <c r="P20" s="77">
        <v>0</v>
      </c>
      <c r="Q20" s="77">
        <v>0</v>
      </c>
      <c r="R20" s="39" t="s">
        <v>75</v>
      </c>
      <c r="S20" s="39" t="s">
        <v>75</v>
      </c>
      <c r="T20" s="39"/>
      <c r="U20" s="58"/>
    </row>
    <row r="21" spans="1:21" s="57" customFormat="1" ht="37.5">
      <c r="A21" s="34">
        <v>2</v>
      </c>
      <c r="B21" s="32" t="s">
        <v>72</v>
      </c>
      <c r="C21" s="35">
        <v>1983</v>
      </c>
      <c r="D21" s="35"/>
      <c r="E21" s="35" t="s">
        <v>73</v>
      </c>
      <c r="F21" s="35">
        <v>5</v>
      </c>
      <c r="G21" s="35">
        <v>4</v>
      </c>
      <c r="H21" s="48">
        <v>2960</v>
      </c>
      <c r="I21" s="48">
        <v>2653.2</v>
      </c>
      <c r="J21" s="48">
        <v>2417.6999999999998</v>
      </c>
      <c r="K21" s="35">
        <v>97</v>
      </c>
      <c r="L21" s="48">
        <v>2365011</v>
      </c>
      <c r="M21" s="48">
        <v>0</v>
      </c>
      <c r="N21" s="48">
        <v>0</v>
      </c>
      <c r="O21" s="48">
        <v>2365011</v>
      </c>
      <c r="P21" s="48">
        <v>0</v>
      </c>
      <c r="Q21" s="48">
        <v>0</v>
      </c>
      <c r="R21" s="48">
        <v>891.38</v>
      </c>
      <c r="S21" s="9">
        <v>7920</v>
      </c>
      <c r="T21" s="38">
        <v>43465</v>
      </c>
      <c r="U21" s="38">
        <v>43830</v>
      </c>
    </row>
    <row r="22" spans="1:21" s="56" customFormat="1" ht="37.5">
      <c r="A22" s="34">
        <v>1</v>
      </c>
      <c r="B22" s="34" t="s">
        <v>77</v>
      </c>
      <c r="C22" s="35">
        <v>1986</v>
      </c>
      <c r="D22" s="35"/>
      <c r="E22" s="35" t="s">
        <v>71</v>
      </c>
      <c r="F22" s="35">
        <v>5</v>
      </c>
      <c r="G22" s="35">
        <v>13</v>
      </c>
      <c r="H22" s="48">
        <v>9866.9</v>
      </c>
      <c r="I22" s="48">
        <v>8743.2000000000007</v>
      </c>
      <c r="J22" s="48">
        <v>7890</v>
      </c>
      <c r="K22" s="35">
        <v>335</v>
      </c>
      <c r="L22" s="48">
        <f>6682961+523435</f>
        <v>7206396</v>
      </c>
      <c r="M22" s="54">
        <v>0</v>
      </c>
      <c r="N22" s="54">
        <v>0</v>
      </c>
      <c r="O22" s="55">
        <f>6682961+523435</f>
        <v>7206396</v>
      </c>
      <c r="P22" s="75">
        <v>0</v>
      </c>
      <c r="Q22" s="75">
        <v>0</v>
      </c>
      <c r="R22" s="48">
        <v>835.20736114923591</v>
      </c>
      <c r="S22" s="9">
        <v>7920</v>
      </c>
      <c r="T22" s="7"/>
      <c r="U22" s="38">
        <v>43830</v>
      </c>
    </row>
    <row r="23" spans="1:21" s="56" customFormat="1" ht="18.75" customHeight="1">
      <c r="A23" s="33">
        <v>3</v>
      </c>
      <c r="B23" s="34" t="s">
        <v>74</v>
      </c>
      <c r="C23" s="7">
        <v>1980</v>
      </c>
      <c r="D23" s="7"/>
      <c r="E23" s="35" t="s">
        <v>73</v>
      </c>
      <c r="F23" s="7">
        <v>2</v>
      </c>
      <c r="G23" s="7">
        <v>1</v>
      </c>
      <c r="H23" s="7">
        <v>400.1</v>
      </c>
      <c r="I23" s="7">
        <v>366.8</v>
      </c>
      <c r="J23" s="7">
        <v>214</v>
      </c>
      <c r="K23" s="7">
        <v>13</v>
      </c>
      <c r="L23" s="9">
        <f>2129057+109106.88</f>
        <v>2238163.88</v>
      </c>
      <c r="M23" s="9">
        <v>0</v>
      </c>
      <c r="N23" s="9">
        <v>0</v>
      </c>
      <c r="O23" s="9">
        <f>2129057+109106.88</f>
        <v>2238163.88</v>
      </c>
      <c r="P23" s="9">
        <v>0</v>
      </c>
      <c r="Q23" s="9">
        <v>0</v>
      </c>
      <c r="R23" s="9">
        <f>O23/I23</f>
        <v>6101.8644492911662</v>
      </c>
      <c r="S23" s="9">
        <v>7822</v>
      </c>
      <c r="T23" s="38">
        <v>43465</v>
      </c>
      <c r="U23" s="38">
        <v>43830</v>
      </c>
    </row>
    <row r="24" spans="1:21" s="56" customFormat="1" ht="44.45" customHeight="1">
      <c r="A24" s="104" t="s">
        <v>91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</row>
    <row r="25" spans="1:21" s="64" customFormat="1" ht="18.75" customHeight="1">
      <c r="A25" s="103" t="s">
        <v>6</v>
      </c>
      <c r="B25" s="103"/>
      <c r="C25" s="60" t="s">
        <v>75</v>
      </c>
      <c r="D25" s="60" t="s">
        <v>75</v>
      </c>
      <c r="E25" s="60" t="s">
        <v>75</v>
      </c>
      <c r="F25" s="60" t="s">
        <v>75</v>
      </c>
      <c r="G25" s="60" t="s">
        <v>75</v>
      </c>
      <c r="H25" s="61">
        <f>SUM(H26:H27)</f>
        <v>14084.599999999999</v>
      </c>
      <c r="I25" s="61">
        <f t="shared" ref="I25:T25" si="4">SUM(I26:I27)</f>
        <v>13670.5</v>
      </c>
      <c r="J25" s="61">
        <f t="shared" si="4"/>
        <v>12191.900000000001</v>
      </c>
      <c r="K25" s="62">
        <f t="shared" si="4"/>
        <v>557</v>
      </c>
      <c r="L25" s="61">
        <f t="shared" si="4"/>
        <v>19680649.32</v>
      </c>
      <c r="M25" s="63">
        <f t="shared" si="4"/>
        <v>0</v>
      </c>
      <c r="N25" s="63">
        <f t="shared" si="4"/>
        <v>0</v>
      </c>
      <c r="O25" s="61">
        <f t="shared" si="4"/>
        <v>19680649.32</v>
      </c>
      <c r="P25" s="63">
        <f t="shared" si="4"/>
        <v>0</v>
      </c>
      <c r="Q25" s="63">
        <f t="shared" si="4"/>
        <v>0</v>
      </c>
      <c r="R25" s="60" t="s">
        <v>75</v>
      </c>
      <c r="S25" s="39" t="s">
        <v>75</v>
      </c>
      <c r="T25" s="39">
        <f t="shared" si="4"/>
        <v>0</v>
      </c>
      <c r="U25" s="60"/>
    </row>
    <row r="26" spans="1:21" s="56" customFormat="1" ht="37.5">
      <c r="A26" s="34">
        <v>4</v>
      </c>
      <c r="B26" s="34" t="s">
        <v>79</v>
      </c>
      <c r="C26" s="7">
        <v>1974</v>
      </c>
      <c r="D26" s="7"/>
      <c r="E26" s="7" t="s">
        <v>71</v>
      </c>
      <c r="F26" s="7">
        <v>5</v>
      </c>
      <c r="G26" s="7">
        <v>6</v>
      </c>
      <c r="H26" s="9">
        <v>4505.2</v>
      </c>
      <c r="I26" s="9">
        <v>4476</v>
      </c>
      <c r="J26" s="9">
        <v>3982.8</v>
      </c>
      <c r="K26" s="7">
        <v>183</v>
      </c>
      <c r="L26" s="9">
        <v>12697564.32</v>
      </c>
      <c r="M26" s="44">
        <v>0</v>
      </c>
      <c r="N26" s="44">
        <v>0</v>
      </c>
      <c r="O26" s="44">
        <v>12697564.32</v>
      </c>
      <c r="P26" s="44">
        <v>0</v>
      </c>
      <c r="Q26" s="44">
        <v>0</v>
      </c>
      <c r="R26" s="9">
        <v>2195.8261840929399</v>
      </c>
      <c r="S26" s="9">
        <v>7920</v>
      </c>
      <c r="T26" s="7"/>
      <c r="U26" s="38">
        <v>43830</v>
      </c>
    </row>
    <row r="27" spans="1:21" s="56" customFormat="1" ht="37.5">
      <c r="A27" s="33">
        <v>5</v>
      </c>
      <c r="B27" s="34" t="s">
        <v>80</v>
      </c>
      <c r="C27" s="7">
        <v>1986</v>
      </c>
      <c r="D27" s="7"/>
      <c r="E27" s="7" t="s">
        <v>71</v>
      </c>
      <c r="F27" s="7">
        <v>5</v>
      </c>
      <c r="G27" s="7">
        <v>12</v>
      </c>
      <c r="H27" s="9">
        <v>9579.4</v>
      </c>
      <c r="I27" s="9">
        <v>9194.5</v>
      </c>
      <c r="J27" s="9">
        <v>8209.1</v>
      </c>
      <c r="K27" s="7">
        <v>374</v>
      </c>
      <c r="L27" s="9">
        <f>6475870+507215</f>
        <v>6983085</v>
      </c>
      <c r="M27" s="44">
        <v>0</v>
      </c>
      <c r="N27" s="44">
        <v>0</v>
      </c>
      <c r="O27" s="44">
        <f>6475870+507215</f>
        <v>6983085</v>
      </c>
      <c r="P27" s="44">
        <v>0</v>
      </c>
      <c r="Q27" s="44">
        <v>0</v>
      </c>
      <c r="R27" s="9">
        <v>759.48501821741263</v>
      </c>
      <c r="S27" s="9">
        <v>7920</v>
      </c>
      <c r="T27" s="7"/>
      <c r="U27" s="38">
        <v>43830</v>
      </c>
    </row>
    <row r="28" spans="1:21" s="10" customFormat="1">
      <c r="B28" s="11"/>
      <c r="C28" s="11"/>
    </row>
    <row r="29" spans="1:21" s="10" customFormat="1">
      <c r="B29" s="11"/>
      <c r="C29" s="11"/>
    </row>
    <row r="30" spans="1:21" s="10" customFormat="1">
      <c r="B30" s="11"/>
      <c r="C30" s="11"/>
    </row>
    <row r="31" spans="1:21" s="10" customFormat="1">
      <c r="B31" s="11"/>
      <c r="C31" s="11"/>
    </row>
    <row r="32" spans="1:21" s="10" customFormat="1">
      <c r="B32" s="11"/>
      <c r="C32" s="11"/>
    </row>
    <row r="33" spans="1:20" s="10" customFormat="1">
      <c r="B33" s="11"/>
      <c r="C33" s="11"/>
    </row>
    <row r="34" spans="1:20" s="10" customFormat="1">
      <c r="B34" s="11"/>
      <c r="C34" s="11"/>
    </row>
    <row r="35" spans="1:20" s="10" customFormat="1">
      <c r="B35" s="11"/>
      <c r="C35" s="11"/>
    </row>
    <row r="36" spans="1:20" s="12" customFormat="1">
      <c r="A36" s="10"/>
      <c r="B36" s="11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12" customFormat="1">
      <c r="A37" s="10"/>
      <c r="B37" s="11"/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12" customFormat="1">
      <c r="A38" s="10"/>
      <c r="B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12" customFormat="1">
      <c r="A39" s="10"/>
      <c r="B39" s="11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12" customFormat="1">
      <c r="A40" s="10"/>
      <c r="B40" s="11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12" customFormat="1">
      <c r="A41" s="10"/>
      <c r="B41" s="11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12" customFormat="1">
      <c r="A42" s="10"/>
      <c r="B42" s="11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12" customFormat="1">
      <c r="A43" s="10"/>
      <c r="B43" s="11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12" customFormat="1">
      <c r="A44" s="10"/>
      <c r="B44" s="11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12" customFormat="1">
      <c r="A45" s="10"/>
      <c r="B45" s="11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12" customFormat="1">
      <c r="A46" s="10"/>
      <c r="B46" s="11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12" customFormat="1" ht="12.75" customHeight="1">
      <c r="A47" s="10"/>
      <c r="B47" s="11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12" customFormat="1">
      <c r="A48" s="10"/>
      <c r="B48" s="11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2:3" s="12" customFormat="1">
      <c r="B49" s="11"/>
      <c r="C49" s="11"/>
    </row>
    <row r="50" spans="2:3" s="12" customFormat="1">
      <c r="B50" s="11"/>
      <c r="C50" s="11"/>
    </row>
    <row r="51" spans="2:3" s="12" customFormat="1">
      <c r="B51" s="11"/>
      <c r="C51" s="11"/>
    </row>
    <row r="52" spans="2:3" s="12" customFormat="1">
      <c r="B52" s="11"/>
      <c r="C52" s="11"/>
    </row>
    <row r="53" spans="2:3" s="12" customFormat="1">
      <c r="B53" s="11"/>
      <c r="C53" s="11"/>
    </row>
    <row r="54" spans="2:3" s="12" customFormat="1">
      <c r="B54" s="11"/>
      <c r="C54" s="11"/>
    </row>
    <row r="55" spans="2:3" s="12" customFormat="1">
      <c r="B55" s="11"/>
      <c r="C55" s="11"/>
    </row>
    <row r="56" spans="2:3" s="12" customFormat="1">
      <c r="B56" s="11"/>
      <c r="C56" s="11"/>
    </row>
    <row r="57" spans="2:3" s="12" customFormat="1">
      <c r="B57" s="11"/>
      <c r="C57" s="11"/>
    </row>
    <row r="58" spans="2:3" s="12" customFormat="1">
      <c r="B58" s="11"/>
      <c r="C58" s="11"/>
    </row>
    <row r="59" spans="2:3" s="12" customFormat="1" ht="15" customHeight="1">
      <c r="B59" s="11"/>
      <c r="C59" s="11"/>
    </row>
    <row r="60" spans="2:3" s="12" customFormat="1">
      <c r="B60" s="11"/>
      <c r="C60" s="11"/>
    </row>
    <row r="61" spans="2:3" s="12" customFormat="1">
      <c r="B61" s="11"/>
      <c r="C61" s="11"/>
    </row>
    <row r="62" spans="2:3" s="12" customFormat="1">
      <c r="B62" s="11"/>
      <c r="C62" s="11"/>
    </row>
    <row r="63" spans="2:3" s="12" customFormat="1">
      <c r="B63" s="11"/>
      <c r="C63" s="11"/>
    </row>
    <row r="64" spans="2:3" s="12" customFormat="1">
      <c r="B64" s="11"/>
      <c r="C64" s="11"/>
    </row>
    <row r="65" spans="2:3" s="12" customFormat="1">
      <c r="B65" s="11"/>
      <c r="C65" s="11"/>
    </row>
    <row r="66" spans="2:3" s="12" customFormat="1">
      <c r="B66" s="11"/>
      <c r="C66" s="11"/>
    </row>
    <row r="67" spans="2:3" s="12" customFormat="1">
      <c r="B67" s="11"/>
      <c r="C67" s="11"/>
    </row>
    <row r="68" spans="2:3" s="12" customFormat="1">
      <c r="B68" s="11"/>
      <c r="C68" s="11"/>
    </row>
    <row r="69" spans="2:3" s="12" customFormat="1">
      <c r="B69" s="13"/>
      <c r="C69" s="13"/>
    </row>
    <row r="70" spans="2:3" s="12" customFormat="1">
      <c r="B70" s="13"/>
      <c r="C70" s="13"/>
    </row>
    <row r="71" spans="2:3" s="12" customFormat="1">
      <c r="B71" s="13"/>
      <c r="C71" s="13"/>
    </row>
    <row r="72" spans="2:3" s="12" customFormat="1">
      <c r="B72" s="13"/>
      <c r="C72" s="13"/>
    </row>
    <row r="73" spans="2:3" s="12" customFormat="1">
      <c r="B73" s="11"/>
      <c r="C73" s="11"/>
    </row>
    <row r="74" spans="2:3" s="12" customFormat="1">
      <c r="B74" s="11"/>
      <c r="C74" s="11"/>
    </row>
    <row r="75" spans="2:3" s="12" customFormat="1">
      <c r="B75" s="11"/>
      <c r="C75" s="11"/>
    </row>
    <row r="76" spans="2:3" s="12" customFormat="1">
      <c r="B76" s="11"/>
      <c r="C76" s="11"/>
    </row>
    <row r="77" spans="2:3" s="12" customFormat="1">
      <c r="B77" s="11"/>
      <c r="C77" s="11"/>
    </row>
    <row r="78" spans="2:3" s="12" customFormat="1">
      <c r="B78" s="11"/>
      <c r="C78" s="11"/>
    </row>
    <row r="79" spans="2:3" s="12" customFormat="1">
      <c r="B79" s="11"/>
      <c r="C79" s="11"/>
    </row>
    <row r="80" spans="2:3" s="12" customFormat="1">
      <c r="B80" s="11"/>
      <c r="C80" s="11"/>
    </row>
    <row r="81" spans="2:3" s="12" customFormat="1">
      <c r="B81" s="11"/>
      <c r="C81" s="11"/>
    </row>
    <row r="82" spans="2:3" s="12" customFormat="1">
      <c r="B82" s="11"/>
      <c r="C82" s="11"/>
    </row>
    <row r="83" spans="2:3" s="12" customFormat="1">
      <c r="B83" s="11"/>
      <c r="C83" s="11"/>
    </row>
    <row r="84" spans="2:3" s="12" customFormat="1">
      <c r="B84" s="11"/>
      <c r="C84" s="11"/>
    </row>
    <row r="85" spans="2:3" s="12" customFormat="1">
      <c r="B85" s="11"/>
      <c r="C85" s="11"/>
    </row>
    <row r="86" spans="2:3" s="12" customFormat="1">
      <c r="B86" s="11"/>
      <c r="C86" s="11"/>
    </row>
    <row r="87" spans="2:3" s="12" customFormat="1">
      <c r="B87" s="11"/>
      <c r="C87" s="11"/>
    </row>
    <row r="88" spans="2:3" s="12" customFormat="1">
      <c r="B88" s="11"/>
      <c r="C88" s="11"/>
    </row>
    <row r="89" spans="2:3" s="12" customFormat="1">
      <c r="B89" s="11"/>
      <c r="C89" s="11"/>
    </row>
    <row r="90" spans="2:3" s="12" customFormat="1">
      <c r="B90" s="11"/>
      <c r="C90" s="11"/>
    </row>
    <row r="91" spans="2:3" s="12" customFormat="1">
      <c r="B91" s="13"/>
      <c r="C91" s="13"/>
    </row>
    <row r="92" spans="2:3" s="12" customFormat="1">
      <c r="B92" s="13"/>
      <c r="C92" s="13"/>
    </row>
    <row r="93" spans="2:3" s="12" customFormat="1">
      <c r="B93" s="11"/>
      <c r="C93" s="11"/>
    </row>
    <row r="94" spans="2:3" s="12" customFormat="1" ht="15" customHeight="1">
      <c r="B94" s="11"/>
      <c r="C94" s="11"/>
    </row>
    <row r="95" spans="2:3" s="12" customFormat="1">
      <c r="B95" s="13"/>
      <c r="C95" s="13"/>
    </row>
    <row r="96" spans="2:3" s="12" customFormat="1">
      <c r="B96" s="13"/>
      <c r="C96" s="13"/>
    </row>
    <row r="97" spans="2:3" s="12" customFormat="1">
      <c r="B97" s="13"/>
      <c r="C97" s="13"/>
    </row>
    <row r="98" spans="2:3" s="12" customFormat="1">
      <c r="B98" s="13"/>
      <c r="C98" s="13"/>
    </row>
    <row r="99" spans="2:3" s="12" customFormat="1">
      <c r="B99" s="13"/>
      <c r="C99" s="13"/>
    </row>
    <row r="100" spans="2:3" s="12" customFormat="1">
      <c r="B100" s="13"/>
      <c r="C100" s="13"/>
    </row>
    <row r="101" spans="2:3" s="12" customFormat="1">
      <c r="B101" s="13"/>
      <c r="C101" s="13"/>
    </row>
    <row r="102" spans="2:3" s="12" customFormat="1">
      <c r="B102" s="13"/>
      <c r="C102" s="13"/>
    </row>
    <row r="103" spans="2:3" s="12" customFormat="1">
      <c r="B103" s="13"/>
      <c r="C103" s="13"/>
    </row>
    <row r="104" spans="2:3" s="12" customFormat="1">
      <c r="B104" s="13"/>
      <c r="C104" s="13"/>
    </row>
    <row r="105" spans="2:3" s="12" customFormat="1">
      <c r="B105" s="13"/>
      <c r="C105" s="13"/>
    </row>
    <row r="106" spans="2:3" s="12" customFormat="1">
      <c r="B106" s="13"/>
      <c r="C106" s="13"/>
    </row>
    <row r="107" spans="2:3" s="12" customFormat="1">
      <c r="B107" s="13"/>
      <c r="C107" s="13"/>
    </row>
    <row r="108" spans="2:3" s="12" customFormat="1">
      <c r="B108" s="13"/>
      <c r="C108" s="13"/>
    </row>
    <row r="109" spans="2:3" s="12" customFormat="1">
      <c r="B109" s="13"/>
      <c r="C109" s="13"/>
    </row>
    <row r="110" spans="2:3" s="12" customFormat="1">
      <c r="B110" s="13"/>
      <c r="C110" s="13"/>
    </row>
    <row r="111" spans="2:3" s="12" customFormat="1">
      <c r="B111" s="13"/>
      <c r="C111" s="13"/>
    </row>
    <row r="112" spans="2:3" s="12" customFormat="1">
      <c r="B112" s="13"/>
      <c r="C112" s="13"/>
    </row>
    <row r="113" spans="1:20" s="12" customFormat="1">
      <c r="B113" s="13"/>
      <c r="C113" s="13"/>
    </row>
    <row r="114" spans="1:20" s="12" customFormat="1">
      <c r="B114" s="13"/>
      <c r="C114" s="13"/>
    </row>
    <row r="115" spans="1:20" s="12" customFormat="1">
      <c r="B115" s="13"/>
      <c r="C115" s="13"/>
    </row>
    <row r="116" spans="1:20" s="12" customFormat="1">
      <c r="B116" s="13"/>
      <c r="C116" s="13"/>
    </row>
    <row r="117" spans="1:20" s="12" customFormat="1">
      <c r="B117" s="13"/>
      <c r="C117" s="13"/>
    </row>
    <row r="118" spans="1:20" s="12" customFormat="1">
      <c r="B118" s="13"/>
      <c r="C118" s="13"/>
    </row>
    <row r="119" spans="1:20" s="12" customFormat="1">
      <c r="B119" s="13"/>
      <c r="C119" s="13"/>
    </row>
    <row r="120" spans="1:20" s="12" customFormat="1">
      <c r="B120" s="13"/>
      <c r="C120" s="13"/>
    </row>
    <row r="121" spans="1:20" s="12" customFormat="1">
      <c r="B121" s="13"/>
      <c r="C121" s="13"/>
    </row>
    <row r="122" spans="1:20" s="12" customFormat="1">
      <c r="B122" s="13"/>
      <c r="C122" s="13"/>
    </row>
    <row r="123" spans="1:20" s="12" customFormat="1">
      <c r="B123" s="13"/>
      <c r="C123" s="13"/>
    </row>
    <row r="124" spans="1:20" s="12" customFormat="1">
      <c r="B124" s="13"/>
      <c r="C124" s="13"/>
    </row>
    <row r="125" spans="1:20" s="12" customFormat="1">
      <c r="B125" s="13"/>
      <c r="C125" s="13"/>
    </row>
    <row r="126" spans="1:20" s="12" customFormat="1">
      <c r="B126" s="13"/>
      <c r="C126" s="13"/>
    </row>
    <row r="127" spans="1:20" s="12" customFormat="1">
      <c r="B127" s="13"/>
      <c r="C127" s="13"/>
    </row>
    <row r="128" spans="1:20">
      <c r="A128" s="12"/>
      <c r="B128" s="13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>
      <c r="A130" s="10"/>
      <c r="B130" s="10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>
      <c r="A131" s="10"/>
      <c r="B131" s="10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>
      <c r="A132" s="10"/>
      <c r="B132" s="10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>
      <c r="A133" s="10"/>
      <c r="B133" s="10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>
      <c r="A134" s="10"/>
      <c r="B134" s="10"/>
      <c r="C134" s="12"/>
      <c r="D134" s="12"/>
      <c r="E134" s="12"/>
      <c r="F134" s="12"/>
      <c r="G134" s="12"/>
      <c r="H134" s="12"/>
      <c r="I134" s="12"/>
      <c r="J134" s="12"/>
      <c r="K134" s="12"/>
      <c r="L134" s="14"/>
      <c r="M134" s="14"/>
      <c r="N134" s="12"/>
      <c r="O134" s="12"/>
      <c r="P134" s="12"/>
      <c r="Q134" s="12"/>
      <c r="R134" s="12"/>
      <c r="S134" s="12"/>
      <c r="T134" s="12"/>
    </row>
    <row r="135" spans="1:20">
      <c r="A135" s="10"/>
      <c r="B135" s="10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>
      <c r="A136" s="10"/>
      <c r="B136" s="10"/>
      <c r="C136" s="12"/>
      <c r="D136" s="12"/>
      <c r="E136" s="12"/>
      <c r="F136" s="12"/>
      <c r="G136" s="12"/>
      <c r="H136" s="12"/>
      <c r="I136" s="12"/>
      <c r="J136" s="12"/>
      <c r="K136" s="12"/>
      <c r="L136" s="14"/>
      <c r="M136" s="14"/>
      <c r="N136" s="12"/>
      <c r="O136" s="12"/>
      <c r="P136" s="12"/>
      <c r="Q136" s="12"/>
      <c r="R136" s="12"/>
      <c r="S136" s="12"/>
      <c r="T136" s="12"/>
    </row>
    <row r="137" spans="1:20">
      <c r="A137" s="10"/>
      <c r="B137" s="10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>
      <c r="A138" s="10"/>
      <c r="B138" s="10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>
      <c r="A139" s="10"/>
      <c r="B139" s="10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>
      <c r="A140" s="10"/>
      <c r="B140" s="10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</sheetData>
  <mergeCells count="35">
    <mergeCell ref="A12:U12"/>
    <mergeCell ref="M8:Q8"/>
    <mergeCell ref="A14:T14"/>
    <mergeCell ref="A15:B15"/>
    <mergeCell ref="C8:C10"/>
    <mergeCell ref="D8:D10"/>
    <mergeCell ref="I8:I9"/>
    <mergeCell ref="J8:J9"/>
    <mergeCell ref="A13:B13"/>
    <mergeCell ref="A2:T2"/>
    <mergeCell ref="Q1:U1"/>
    <mergeCell ref="T7:U8"/>
    <mergeCell ref="T9:T10"/>
    <mergeCell ref="U9:U10"/>
    <mergeCell ref="R7:R9"/>
    <mergeCell ref="L7:Q7"/>
    <mergeCell ref="S7:S9"/>
    <mergeCell ref="L8:L9"/>
    <mergeCell ref="A3:T3"/>
    <mergeCell ref="A25:B25"/>
    <mergeCell ref="A24:U24"/>
    <mergeCell ref="A20:B20"/>
    <mergeCell ref="A4:T4"/>
    <mergeCell ref="A5:T5"/>
    <mergeCell ref="A6:T6"/>
    <mergeCell ref="A7:A10"/>
    <mergeCell ref="B7:B10"/>
    <mergeCell ref="C7:D7"/>
    <mergeCell ref="E7:E10"/>
    <mergeCell ref="F7:F10"/>
    <mergeCell ref="G7:G10"/>
    <mergeCell ref="H7:H9"/>
    <mergeCell ref="I7:J7"/>
    <mergeCell ref="K7:K9"/>
    <mergeCell ref="A19:U19"/>
  </mergeCells>
  <printOptions horizontalCentered="1"/>
  <pageMargins left="0.39370078740157483" right="0.31496062992125984" top="1.1811023622047245" bottom="0.59055118110236227" header="0.59055118110236227" footer="0.31496062992125984"/>
  <pageSetup paperSize="9" scale="53" firstPageNumber="4" fitToHeight="0" orientation="landscape" useFirstPageNumber="1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topLeftCell="C1" zoomScale="70" zoomScaleNormal="100" zoomScaleSheetLayoutView="70" workbookViewId="0">
      <selection activeCell="P1" sqref="P1:U1"/>
    </sheetView>
  </sheetViews>
  <sheetFormatPr defaultColWidth="8.85546875" defaultRowHeight="15"/>
  <cols>
    <col min="1" max="1" width="6" style="1" customWidth="1"/>
    <col min="2" max="2" width="22.85546875" style="1" customWidth="1"/>
    <col min="3" max="3" width="18.5703125" style="1" customWidth="1"/>
    <col min="4" max="4" width="18.85546875" style="1" customWidth="1"/>
    <col min="5" max="5" width="7.7109375" style="1" customWidth="1"/>
    <col min="6" max="6" width="17.28515625" style="1" customWidth="1"/>
    <col min="7" max="7" width="6.28515625" style="1" customWidth="1"/>
    <col min="8" max="8" width="7.7109375" style="1" bestFit="1" customWidth="1"/>
    <col min="9" max="9" width="17.5703125" style="1" customWidth="1"/>
    <col min="10" max="10" width="5.85546875" style="1" customWidth="1"/>
    <col min="11" max="11" width="8.85546875" style="1" customWidth="1"/>
    <col min="12" max="12" width="7.7109375" style="1" customWidth="1"/>
    <col min="13" max="13" width="6" style="1" customWidth="1"/>
    <col min="14" max="14" width="5.85546875" style="1" customWidth="1"/>
    <col min="15" max="15" width="14.85546875" style="1" customWidth="1"/>
    <col min="16" max="16" width="17.5703125" style="1" customWidth="1"/>
    <col min="17" max="17" width="7.7109375" style="1" customWidth="1"/>
    <col min="18" max="18" width="7.5703125" style="1" customWidth="1"/>
    <col min="19" max="19" width="10.42578125" style="1" bestFit="1" customWidth="1"/>
    <col min="20" max="20" width="16.7109375" style="1" bestFit="1" customWidth="1"/>
    <col min="21" max="22" width="5.85546875" style="1" customWidth="1"/>
    <col min="23" max="23" width="15.85546875" style="1" customWidth="1"/>
    <col min="24" max="24" width="7.28515625" style="1" customWidth="1"/>
    <col min="25" max="16384" width="8.85546875" style="1"/>
  </cols>
  <sheetData>
    <row r="1" spans="1:24" ht="79.5" customHeight="1">
      <c r="O1" s="50"/>
      <c r="P1" s="121" t="s">
        <v>98</v>
      </c>
      <c r="Q1" s="121"/>
      <c r="R1" s="121"/>
      <c r="S1" s="121"/>
      <c r="T1" s="121"/>
      <c r="U1" s="121"/>
    </row>
    <row r="2" spans="1:24" s="3" customFormat="1" ht="18" customHeight="1">
      <c r="A2" s="131" t="s">
        <v>84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51"/>
    </row>
    <row r="3" spans="1:24" s="3" customFormat="1" ht="18.75" customHeight="1">
      <c r="A3" s="131" t="s">
        <v>85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51"/>
    </row>
    <row r="4" spans="1:24" s="3" customFormat="1" ht="18" customHeight="1">
      <c r="A4" s="131" t="s">
        <v>86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51"/>
    </row>
    <row r="5" spans="1:24" s="3" customFormat="1" ht="18" customHeight="1">
      <c r="A5" s="131" t="s">
        <v>87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51"/>
    </row>
    <row r="6" spans="1:24" s="3" customFormat="1" ht="18.75"/>
    <row r="7" spans="1:24" s="102" customFormat="1" ht="28.5" customHeight="1">
      <c r="A7" s="132" t="s">
        <v>36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</row>
    <row r="8" spans="1:24" s="17" customFormat="1" ht="15" customHeight="1">
      <c r="A8" s="133" t="s">
        <v>39</v>
      </c>
      <c r="B8" s="133" t="s">
        <v>3</v>
      </c>
      <c r="C8" s="133" t="s">
        <v>46</v>
      </c>
      <c r="D8" s="137" t="s">
        <v>42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</row>
    <row r="9" spans="1:24" s="17" customFormat="1" ht="42.6" customHeight="1">
      <c r="A9" s="133"/>
      <c r="B9" s="133"/>
      <c r="C9" s="133"/>
      <c r="D9" s="133" t="s">
        <v>48</v>
      </c>
      <c r="E9" s="133"/>
      <c r="F9" s="133"/>
      <c r="G9" s="133"/>
      <c r="H9" s="133"/>
      <c r="I9" s="133"/>
      <c r="J9" s="133"/>
      <c r="K9" s="141" t="s">
        <v>54</v>
      </c>
      <c r="L9" s="142"/>
      <c r="M9" s="133" t="s">
        <v>55</v>
      </c>
      <c r="N9" s="133"/>
      <c r="O9" s="133" t="s">
        <v>56</v>
      </c>
      <c r="P9" s="133"/>
      <c r="Q9" s="134" t="s">
        <v>57</v>
      </c>
      <c r="R9" s="134"/>
      <c r="S9" s="133" t="s">
        <v>49</v>
      </c>
      <c r="T9" s="133"/>
      <c r="U9" s="133" t="s">
        <v>50</v>
      </c>
      <c r="V9" s="133"/>
      <c r="W9" s="133" t="s">
        <v>58</v>
      </c>
      <c r="X9" s="138" t="s">
        <v>59</v>
      </c>
    </row>
    <row r="10" spans="1:24" s="17" customFormat="1" ht="162" customHeight="1">
      <c r="A10" s="133"/>
      <c r="B10" s="133"/>
      <c r="C10" s="133"/>
      <c r="D10" s="27" t="s">
        <v>38</v>
      </c>
      <c r="E10" s="18" t="s">
        <v>60</v>
      </c>
      <c r="F10" s="18" t="s">
        <v>61</v>
      </c>
      <c r="G10" s="18" t="s">
        <v>7</v>
      </c>
      <c r="H10" s="18" t="s">
        <v>9</v>
      </c>
      <c r="I10" s="18" t="s">
        <v>10</v>
      </c>
      <c r="J10" s="18" t="s">
        <v>8</v>
      </c>
      <c r="K10" s="143"/>
      <c r="L10" s="144"/>
      <c r="M10" s="133"/>
      <c r="N10" s="133"/>
      <c r="O10" s="133"/>
      <c r="P10" s="133"/>
      <c r="Q10" s="134"/>
      <c r="R10" s="134"/>
      <c r="S10" s="133"/>
      <c r="T10" s="133"/>
      <c r="U10" s="133"/>
      <c r="V10" s="133"/>
      <c r="W10" s="133"/>
      <c r="X10" s="139"/>
    </row>
    <row r="11" spans="1:24" s="3" customFormat="1" ht="23.25" customHeight="1">
      <c r="A11" s="133"/>
      <c r="B11" s="133"/>
      <c r="C11" s="27" t="s">
        <v>1</v>
      </c>
      <c r="D11" s="27" t="s">
        <v>1</v>
      </c>
      <c r="E11" s="27" t="s">
        <v>1</v>
      </c>
      <c r="F11" s="27" t="s">
        <v>1</v>
      </c>
      <c r="G11" s="27" t="s">
        <v>1</v>
      </c>
      <c r="H11" s="27" t="s">
        <v>1</v>
      </c>
      <c r="I11" s="27" t="s">
        <v>1</v>
      </c>
      <c r="J11" s="27" t="s">
        <v>1</v>
      </c>
      <c r="K11" s="28" t="s">
        <v>4</v>
      </c>
      <c r="L11" s="28" t="s">
        <v>1</v>
      </c>
      <c r="M11" s="27" t="s">
        <v>4</v>
      </c>
      <c r="N11" s="27" t="s">
        <v>1</v>
      </c>
      <c r="O11" s="27" t="s">
        <v>2</v>
      </c>
      <c r="P11" s="27" t="s">
        <v>1</v>
      </c>
      <c r="Q11" s="19" t="s">
        <v>2</v>
      </c>
      <c r="R11" s="19" t="s">
        <v>1</v>
      </c>
      <c r="S11" s="27" t="s">
        <v>2</v>
      </c>
      <c r="T11" s="27" t="s">
        <v>1</v>
      </c>
      <c r="U11" s="27" t="s">
        <v>5</v>
      </c>
      <c r="V11" s="27" t="s">
        <v>1</v>
      </c>
      <c r="W11" s="27" t="s">
        <v>1</v>
      </c>
      <c r="X11" s="28" t="s">
        <v>1</v>
      </c>
    </row>
    <row r="12" spans="1:24" s="3" customFormat="1" ht="18.75">
      <c r="A12" s="87">
        <v>1</v>
      </c>
      <c r="B12" s="87">
        <v>2</v>
      </c>
      <c r="C12" s="87">
        <v>3</v>
      </c>
      <c r="D12" s="87">
        <v>4</v>
      </c>
      <c r="E12" s="87">
        <v>5</v>
      </c>
      <c r="F12" s="87">
        <v>6</v>
      </c>
      <c r="G12" s="87">
        <v>7</v>
      </c>
      <c r="H12" s="87">
        <v>8</v>
      </c>
      <c r="I12" s="87">
        <v>9</v>
      </c>
      <c r="J12" s="87">
        <v>10</v>
      </c>
      <c r="K12" s="87">
        <v>11</v>
      </c>
      <c r="L12" s="87">
        <v>12</v>
      </c>
      <c r="M12" s="87">
        <v>13</v>
      </c>
      <c r="N12" s="87">
        <v>14</v>
      </c>
      <c r="O12" s="87">
        <v>15</v>
      </c>
      <c r="P12" s="87">
        <v>16</v>
      </c>
      <c r="Q12" s="87">
        <v>17</v>
      </c>
      <c r="R12" s="87">
        <v>18</v>
      </c>
      <c r="S12" s="87">
        <v>19</v>
      </c>
      <c r="T12" s="87">
        <v>20</v>
      </c>
      <c r="U12" s="87">
        <v>21</v>
      </c>
      <c r="V12" s="87">
        <v>22</v>
      </c>
      <c r="W12" s="87">
        <v>23</v>
      </c>
      <c r="X12" s="87">
        <v>24</v>
      </c>
    </row>
    <row r="13" spans="1:24" s="41" customFormat="1" ht="37.5">
      <c r="A13" s="88"/>
      <c r="B13" s="89" t="s">
        <v>96</v>
      </c>
      <c r="C13" s="49">
        <f>C15+C20+C25</f>
        <v>48904965.200000003</v>
      </c>
      <c r="D13" s="88">
        <f t="shared" ref="D13:X13" si="0">D15+D20+D25</f>
        <v>23048196.16</v>
      </c>
      <c r="E13" s="88">
        <f t="shared" si="0"/>
        <v>0</v>
      </c>
      <c r="F13" s="88">
        <f t="shared" si="0"/>
        <v>12897941.16</v>
      </c>
      <c r="G13" s="88">
        <f t="shared" si="0"/>
        <v>0</v>
      </c>
      <c r="H13" s="88">
        <f t="shared" si="0"/>
        <v>0</v>
      </c>
      <c r="I13" s="88">
        <f t="shared" si="0"/>
        <v>10150255</v>
      </c>
      <c r="J13" s="88">
        <f t="shared" si="0"/>
        <v>0</v>
      </c>
      <c r="K13" s="88">
        <f t="shared" si="0"/>
        <v>0</v>
      </c>
      <c r="L13" s="88">
        <f t="shared" si="0"/>
        <v>0</v>
      </c>
      <c r="M13" s="88">
        <f t="shared" si="0"/>
        <v>0</v>
      </c>
      <c r="N13" s="88">
        <f t="shared" si="0"/>
        <v>0</v>
      </c>
      <c r="O13" s="88">
        <f t="shared" si="0"/>
        <v>4788.8900000000003</v>
      </c>
      <c r="P13" s="88">
        <f t="shared" si="0"/>
        <v>13011770</v>
      </c>
      <c r="Q13" s="88">
        <f t="shared" si="0"/>
        <v>0</v>
      </c>
      <c r="R13" s="88">
        <f t="shared" si="0"/>
        <v>0</v>
      </c>
      <c r="S13" s="88">
        <f t="shared" si="0"/>
        <v>3787.69</v>
      </c>
      <c r="T13" s="88">
        <f t="shared" si="0"/>
        <v>9346892</v>
      </c>
      <c r="U13" s="88">
        <f t="shared" si="0"/>
        <v>0</v>
      </c>
      <c r="V13" s="88">
        <f t="shared" si="0"/>
        <v>0</v>
      </c>
      <c r="W13" s="88">
        <f t="shared" si="0"/>
        <v>3498107.04</v>
      </c>
      <c r="X13" s="88">
        <f t="shared" si="0"/>
        <v>0</v>
      </c>
    </row>
    <row r="14" spans="1:24" s="3" customFormat="1" ht="18.75">
      <c r="A14" s="140" t="s">
        <v>92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1:24" s="41" customFormat="1" ht="18.75">
      <c r="A15" s="145" t="s">
        <v>6</v>
      </c>
      <c r="B15" s="145"/>
      <c r="C15" s="42">
        <f>SUM(C16:C18)</f>
        <v>17414745</v>
      </c>
      <c r="D15" s="42">
        <f t="shared" ref="D15:W15" si="1">SUM(D16:D18)</f>
        <v>4589322</v>
      </c>
      <c r="E15" s="65">
        <f t="shared" si="1"/>
        <v>0</v>
      </c>
      <c r="F15" s="65">
        <f t="shared" si="1"/>
        <v>4589322</v>
      </c>
      <c r="G15" s="65">
        <f t="shared" si="1"/>
        <v>0</v>
      </c>
      <c r="H15" s="65">
        <f t="shared" si="1"/>
        <v>0</v>
      </c>
      <c r="I15" s="65">
        <f t="shared" si="1"/>
        <v>0</v>
      </c>
      <c r="J15" s="65">
        <f t="shared" si="1"/>
        <v>0</v>
      </c>
      <c r="K15" s="65">
        <f t="shared" si="1"/>
        <v>0</v>
      </c>
      <c r="L15" s="65">
        <f t="shared" si="1"/>
        <v>0</v>
      </c>
      <c r="M15" s="65">
        <f t="shared" si="1"/>
        <v>0</v>
      </c>
      <c r="N15" s="65">
        <f t="shared" si="1"/>
        <v>0</v>
      </c>
      <c r="O15" s="65">
        <f t="shared" si="1"/>
        <v>878.49</v>
      </c>
      <c r="P15" s="65">
        <f t="shared" si="1"/>
        <v>2213614</v>
      </c>
      <c r="Q15" s="65">
        <f t="shared" si="1"/>
        <v>0</v>
      </c>
      <c r="R15" s="65">
        <f t="shared" si="1"/>
        <v>0</v>
      </c>
      <c r="S15" s="65">
        <f t="shared" si="1"/>
        <v>3787.69</v>
      </c>
      <c r="T15" s="65">
        <f t="shared" si="1"/>
        <v>9346892</v>
      </c>
      <c r="U15" s="65">
        <f t="shared" si="1"/>
        <v>0</v>
      </c>
      <c r="V15" s="65">
        <f t="shared" si="1"/>
        <v>0</v>
      </c>
      <c r="W15" s="90">
        <f t="shared" si="1"/>
        <v>1264917</v>
      </c>
      <c r="X15" s="58"/>
    </row>
    <row r="16" spans="1:24" s="80" customFormat="1" ht="56.25">
      <c r="A16" s="85">
        <v>1</v>
      </c>
      <c r="B16" s="85" t="s">
        <v>81</v>
      </c>
      <c r="C16" s="45">
        <f>D16+W16</f>
        <v>4948775</v>
      </c>
      <c r="D16" s="45">
        <f t="shared" ref="D16" si="2">SUM(E16:K16)</f>
        <v>4589322</v>
      </c>
      <c r="E16" s="45">
        <v>0</v>
      </c>
      <c r="F16" s="9">
        <v>4589322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82">
        <v>0</v>
      </c>
      <c r="T16" s="9">
        <v>0</v>
      </c>
      <c r="U16" s="45">
        <v>0</v>
      </c>
      <c r="V16" s="45">
        <v>0</v>
      </c>
      <c r="W16" s="48">
        <v>359453</v>
      </c>
      <c r="X16" s="86"/>
    </row>
    <row r="17" spans="1:24" s="80" customFormat="1" ht="56.25">
      <c r="A17" s="85">
        <v>2</v>
      </c>
      <c r="B17" s="85" t="s">
        <v>78</v>
      </c>
      <c r="C17" s="45">
        <f>W17+T17</f>
        <v>10078977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82">
        <v>3787.69</v>
      </c>
      <c r="T17" s="9">
        <v>9346892</v>
      </c>
      <c r="U17" s="45">
        <v>0</v>
      </c>
      <c r="V17" s="45">
        <v>0</v>
      </c>
      <c r="W17" s="48">
        <v>732085</v>
      </c>
      <c r="X17" s="86"/>
    </row>
    <row r="18" spans="1:24" s="80" customFormat="1" ht="37.5">
      <c r="A18" s="84">
        <v>3</v>
      </c>
      <c r="B18" s="84" t="s">
        <v>70</v>
      </c>
      <c r="C18" s="48">
        <v>2386993</v>
      </c>
      <c r="D18" s="47">
        <v>0</v>
      </c>
      <c r="E18" s="46">
        <v>0</v>
      </c>
      <c r="F18" s="46">
        <v>0</v>
      </c>
      <c r="G18" s="46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81">
        <v>878.49</v>
      </c>
      <c r="P18" s="9">
        <v>2213614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8">
        <v>173379</v>
      </c>
      <c r="X18" s="86"/>
    </row>
    <row r="19" spans="1:24" s="3" customFormat="1" ht="18.75">
      <c r="A19" s="146" t="s">
        <v>93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8"/>
    </row>
    <row r="20" spans="1:24" s="41" customFormat="1" ht="18.75">
      <c r="A20" s="129" t="s">
        <v>6</v>
      </c>
      <c r="B20" s="130"/>
      <c r="C20" s="91">
        <f>SUM(C21:C23)</f>
        <v>11809570.879999999</v>
      </c>
      <c r="D20" s="68">
        <f t="shared" ref="D20:W20" si="3">SUM(D21:D23)</f>
        <v>6682961</v>
      </c>
      <c r="E20" s="69">
        <f t="shared" si="3"/>
        <v>0</v>
      </c>
      <c r="F20" s="69">
        <f t="shared" si="3"/>
        <v>0</v>
      </c>
      <c r="G20" s="69">
        <f t="shared" si="3"/>
        <v>0</v>
      </c>
      <c r="H20" s="69">
        <f t="shared" si="3"/>
        <v>0</v>
      </c>
      <c r="I20" s="69">
        <f t="shared" si="3"/>
        <v>6682961</v>
      </c>
      <c r="J20" s="69">
        <f t="shared" si="3"/>
        <v>0</v>
      </c>
      <c r="K20" s="69">
        <f t="shared" si="3"/>
        <v>0</v>
      </c>
      <c r="L20" s="69">
        <f t="shared" si="3"/>
        <v>0</v>
      </c>
      <c r="M20" s="69">
        <f t="shared" si="3"/>
        <v>0</v>
      </c>
      <c r="N20" s="70">
        <f t="shared" si="3"/>
        <v>0</v>
      </c>
      <c r="O20" s="71">
        <f t="shared" si="3"/>
        <v>1340.4</v>
      </c>
      <c r="P20" s="72">
        <f t="shared" si="3"/>
        <v>4322286</v>
      </c>
      <c r="Q20" s="73">
        <f t="shared" si="3"/>
        <v>0</v>
      </c>
      <c r="R20" s="92">
        <f t="shared" si="3"/>
        <v>0</v>
      </c>
      <c r="S20" s="93">
        <f t="shared" si="3"/>
        <v>0</v>
      </c>
      <c r="T20" s="93">
        <f t="shared" si="3"/>
        <v>0</v>
      </c>
      <c r="U20" s="93">
        <f t="shared" si="3"/>
        <v>0</v>
      </c>
      <c r="V20" s="93">
        <f t="shared" si="3"/>
        <v>0</v>
      </c>
      <c r="W20" s="91">
        <f t="shared" si="3"/>
        <v>804323.88</v>
      </c>
      <c r="X20" s="94"/>
    </row>
    <row r="21" spans="1:24" s="80" customFormat="1" ht="37.5">
      <c r="A21" s="85">
        <v>1</v>
      </c>
      <c r="B21" s="85" t="s">
        <v>77</v>
      </c>
      <c r="C21" s="45">
        <f>D21+W21</f>
        <v>7206396</v>
      </c>
      <c r="D21" s="45">
        <f>SUM(E21:I21)</f>
        <v>6682961</v>
      </c>
      <c r="E21" s="46">
        <v>0</v>
      </c>
      <c r="F21" s="46">
        <v>0</v>
      </c>
      <c r="G21" s="46">
        <v>0</v>
      </c>
      <c r="H21" s="46">
        <v>0</v>
      </c>
      <c r="I21" s="9">
        <v>6682961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54">
        <v>0</v>
      </c>
      <c r="T21" s="54">
        <v>0</v>
      </c>
      <c r="U21" s="74">
        <v>0</v>
      </c>
      <c r="V21" s="74">
        <v>0</v>
      </c>
      <c r="W21" s="48">
        <v>523435</v>
      </c>
      <c r="X21" s="86"/>
    </row>
    <row r="22" spans="1:24" s="80" customFormat="1" ht="56.25">
      <c r="A22" s="84">
        <v>2</v>
      </c>
      <c r="B22" s="84" t="s">
        <v>72</v>
      </c>
      <c r="C22" s="48">
        <v>2365011</v>
      </c>
      <c r="D22" s="47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66">
        <v>0</v>
      </c>
      <c r="O22" s="81">
        <v>870.4</v>
      </c>
      <c r="P22" s="9">
        <v>2193229</v>
      </c>
      <c r="Q22" s="20">
        <v>0</v>
      </c>
      <c r="R22" s="95">
        <v>0</v>
      </c>
      <c r="S22" s="54">
        <v>0</v>
      </c>
      <c r="T22" s="54">
        <v>0</v>
      </c>
      <c r="U22" s="54">
        <v>0</v>
      </c>
      <c r="V22" s="54">
        <v>0</v>
      </c>
      <c r="W22" s="48">
        <v>171782</v>
      </c>
      <c r="X22" s="86"/>
    </row>
    <row r="23" spans="1:24" s="79" customFormat="1" ht="22.9" customHeight="1">
      <c r="A23" s="84">
        <v>3</v>
      </c>
      <c r="B23" s="84" t="s">
        <v>74</v>
      </c>
      <c r="C23" s="9">
        <f>2129057+109106.88</f>
        <v>2238163.88</v>
      </c>
      <c r="D23" s="47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66">
        <v>0</v>
      </c>
      <c r="O23" s="78">
        <v>470</v>
      </c>
      <c r="P23" s="76">
        <v>2129057</v>
      </c>
      <c r="Q23" s="20">
        <v>0</v>
      </c>
      <c r="R23" s="95">
        <v>0</v>
      </c>
      <c r="S23" s="54">
        <v>0</v>
      </c>
      <c r="T23" s="54">
        <v>0</v>
      </c>
      <c r="U23" s="54">
        <v>0</v>
      </c>
      <c r="V23" s="96">
        <v>0</v>
      </c>
      <c r="W23" s="48">
        <v>109106.88</v>
      </c>
      <c r="X23" s="48"/>
    </row>
    <row r="24" spans="1:24" s="3" customFormat="1" ht="17.25" customHeight="1">
      <c r="A24" s="140" t="s">
        <v>94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1:24" s="41" customFormat="1" ht="17.25" customHeight="1">
      <c r="A25" s="145" t="s">
        <v>6</v>
      </c>
      <c r="B25" s="145"/>
      <c r="C25" s="49">
        <f>C26+C27</f>
        <v>19680649.32</v>
      </c>
      <c r="D25" s="49">
        <f t="shared" ref="D25:T25" si="4">D26+D27</f>
        <v>11775913.16</v>
      </c>
      <c r="E25" s="49">
        <f t="shared" si="4"/>
        <v>0</v>
      </c>
      <c r="F25" s="49">
        <f t="shared" si="4"/>
        <v>8308619.1600000001</v>
      </c>
      <c r="G25" s="49">
        <f t="shared" si="4"/>
        <v>0</v>
      </c>
      <c r="H25" s="49">
        <f t="shared" si="4"/>
        <v>0</v>
      </c>
      <c r="I25" s="49">
        <f t="shared" si="4"/>
        <v>3467294</v>
      </c>
      <c r="J25" s="49">
        <f t="shared" si="4"/>
        <v>0</v>
      </c>
      <c r="K25" s="49">
        <f t="shared" si="4"/>
        <v>0</v>
      </c>
      <c r="L25" s="49">
        <f t="shared" si="4"/>
        <v>0</v>
      </c>
      <c r="M25" s="49">
        <f t="shared" si="4"/>
        <v>0</v>
      </c>
      <c r="N25" s="49">
        <f t="shared" si="4"/>
        <v>0</v>
      </c>
      <c r="O25" s="49">
        <f t="shared" si="4"/>
        <v>2570</v>
      </c>
      <c r="P25" s="49">
        <f t="shared" si="4"/>
        <v>6475870</v>
      </c>
      <c r="Q25" s="49">
        <f t="shared" si="4"/>
        <v>0</v>
      </c>
      <c r="R25" s="49">
        <f t="shared" si="4"/>
        <v>0</v>
      </c>
      <c r="S25" s="49">
        <f t="shared" si="4"/>
        <v>0</v>
      </c>
      <c r="T25" s="49">
        <f t="shared" si="4"/>
        <v>0</v>
      </c>
      <c r="U25" s="90">
        <f t="shared" ref="U25" si="5">U26+U27</f>
        <v>0</v>
      </c>
      <c r="V25" s="90">
        <f t="shared" ref="V25" si="6">V26+V27</f>
        <v>0</v>
      </c>
      <c r="W25" s="49">
        <f t="shared" ref="W25" si="7">W26+W27</f>
        <v>1428866.1600000001</v>
      </c>
      <c r="X25" s="88"/>
    </row>
    <row r="26" spans="1:24" s="3" customFormat="1" ht="56.25">
      <c r="A26" s="85">
        <v>4</v>
      </c>
      <c r="B26" s="67" t="s">
        <v>79</v>
      </c>
      <c r="C26" s="47">
        <v>12697564.32</v>
      </c>
      <c r="D26" s="45">
        <f>SUM(E26:J26)</f>
        <v>11775913.16</v>
      </c>
      <c r="E26" s="45">
        <v>0</v>
      </c>
      <c r="F26" s="45">
        <v>8308619.1600000001</v>
      </c>
      <c r="G26" s="45">
        <v>0</v>
      </c>
      <c r="H26" s="45">
        <v>0</v>
      </c>
      <c r="I26" s="45">
        <v>3467294</v>
      </c>
      <c r="J26" s="46">
        <v>0</v>
      </c>
      <c r="K26" s="46">
        <v>0</v>
      </c>
      <c r="L26" s="46">
        <v>0</v>
      </c>
      <c r="M26" s="46">
        <v>0</v>
      </c>
      <c r="N26" s="66">
        <v>0</v>
      </c>
      <c r="O26" s="66">
        <v>0</v>
      </c>
      <c r="P26" s="76">
        <v>0</v>
      </c>
      <c r="Q26" s="20">
        <v>0</v>
      </c>
      <c r="R26" s="95">
        <v>0</v>
      </c>
      <c r="S26" s="74">
        <v>0</v>
      </c>
      <c r="T26" s="74">
        <v>0</v>
      </c>
      <c r="U26" s="97">
        <v>0</v>
      </c>
      <c r="V26" s="97">
        <v>0</v>
      </c>
      <c r="W26" s="98">
        <v>921651.16</v>
      </c>
      <c r="X26" s="99"/>
    </row>
    <row r="27" spans="1:24" s="3" customFormat="1" ht="37.5">
      <c r="A27" s="84">
        <v>6</v>
      </c>
      <c r="B27" s="67" t="s">
        <v>80</v>
      </c>
      <c r="C27" s="47">
        <f>P27+W27</f>
        <v>6983085</v>
      </c>
      <c r="D27" s="47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66">
        <v>0</v>
      </c>
      <c r="O27" s="48">
        <v>2570</v>
      </c>
      <c r="P27" s="9">
        <v>6475870</v>
      </c>
      <c r="Q27" s="20">
        <v>0</v>
      </c>
      <c r="R27" s="95">
        <v>0</v>
      </c>
      <c r="S27" s="54">
        <v>0</v>
      </c>
      <c r="T27" s="54">
        <v>0</v>
      </c>
      <c r="U27" s="97">
        <v>0</v>
      </c>
      <c r="V27" s="97">
        <v>0</v>
      </c>
      <c r="W27" s="98">
        <v>507215</v>
      </c>
      <c r="X27" s="99"/>
    </row>
    <row r="28" spans="1:24" s="29" customFormat="1" ht="18" customHeight="1">
      <c r="A28" s="135" t="s">
        <v>62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</row>
    <row r="29" spans="1:24" s="29" customFormat="1" ht="38.25" customHeight="1">
      <c r="A29" s="135" t="s">
        <v>63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</row>
    <row r="30" spans="1:24" s="29" customFormat="1" ht="17.25" customHeight="1">
      <c r="A30" s="135" t="s">
        <v>64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</row>
    <row r="31" spans="1:24" s="29" customFormat="1" ht="19.5" customHeight="1">
      <c r="A31" s="135" t="s">
        <v>65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</row>
    <row r="32" spans="1:24" s="29" customFormat="1" ht="18.75" customHeight="1">
      <c r="A32" s="135" t="s">
        <v>66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</row>
    <row r="33" spans="1:24" s="29" customFormat="1" ht="83.25" customHeight="1">
      <c r="A33" s="135" t="s">
        <v>67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s="29" customFormat="1" ht="18" customHeight="1">
      <c r="A34" s="136" t="s">
        <v>68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</row>
  </sheetData>
  <mergeCells count="32">
    <mergeCell ref="A32:X32"/>
    <mergeCell ref="A33:X33"/>
    <mergeCell ref="A34:X34"/>
    <mergeCell ref="D8:X8"/>
    <mergeCell ref="X9:X10"/>
    <mergeCell ref="A14:X14"/>
    <mergeCell ref="A24:X24"/>
    <mergeCell ref="K9:L10"/>
    <mergeCell ref="W9:W10"/>
    <mergeCell ref="A15:B15"/>
    <mergeCell ref="A25:B25"/>
    <mergeCell ref="A28:X28"/>
    <mergeCell ref="A29:X29"/>
    <mergeCell ref="A30:X30"/>
    <mergeCell ref="A31:X31"/>
    <mergeCell ref="A19:X19"/>
    <mergeCell ref="P1:U1"/>
    <mergeCell ref="A20:B20"/>
    <mergeCell ref="A2:S2"/>
    <mergeCell ref="A3:S3"/>
    <mergeCell ref="A4:S4"/>
    <mergeCell ref="A5:S5"/>
    <mergeCell ref="A7:V7"/>
    <mergeCell ref="A8:A11"/>
    <mergeCell ref="B8:B11"/>
    <mergeCell ref="M9:N10"/>
    <mergeCell ref="O9:P10"/>
    <mergeCell ref="Q9:R10"/>
    <mergeCell ref="S9:T10"/>
    <mergeCell ref="U9:V10"/>
    <mergeCell ref="C8:C10"/>
    <mergeCell ref="D9:J9"/>
  </mergeCells>
  <printOptions horizontalCentered="1"/>
  <pageMargins left="0.55118110236220474" right="0.39370078740157483" top="1.1811023622047245" bottom="0.74803149606299213" header="0.59055118110236227" footer="0.31496062992125984"/>
  <pageSetup paperSize="9" scale="51" firstPageNumber="7" orientation="landscape" useFirstPageNumber="1" horizontalDpi="4294967294" verticalDpi="4294967294" r:id="rId1"/>
  <headerFooter>
    <oddHeader>&amp;C&amp;"Times New Roman,обычный"&amp;16&amp;P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Normal="100" zoomScaleSheetLayoutView="100" workbookViewId="0">
      <selection activeCell="H3" sqref="H3"/>
    </sheetView>
  </sheetViews>
  <sheetFormatPr defaultColWidth="8.85546875" defaultRowHeight="15"/>
  <cols>
    <col min="1" max="1" width="8.85546875" style="1"/>
    <col min="2" max="2" width="26" style="1" customWidth="1"/>
    <col min="3" max="3" width="18.85546875" style="1" customWidth="1"/>
    <col min="4" max="4" width="41.42578125" style="1" customWidth="1"/>
    <col min="5" max="5" width="18.85546875" style="1" customWidth="1"/>
    <col min="6" max="6" width="19.5703125" style="1" customWidth="1"/>
    <col min="7" max="7" width="2.7109375" style="1" customWidth="1"/>
    <col min="8" max="16384" width="8.85546875" style="1"/>
  </cols>
  <sheetData>
    <row r="1" spans="1:14" s="52" customFormat="1" ht="79.900000000000006" customHeight="1">
      <c r="D1" s="121" t="s">
        <v>99</v>
      </c>
      <c r="E1" s="121"/>
      <c r="F1" s="121"/>
      <c r="G1" s="50"/>
      <c r="H1" s="50"/>
    </row>
    <row r="2" spans="1:14" s="3" customFormat="1" ht="18" customHeight="1">
      <c r="A2" s="149" t="s">
        <v>84</v>
      </c>
      <c r="B2" s="149"/>
      <c r="C2" s="149"/>
      <c r="D2" s="149"/>
      <c r="E2" s="149"/>
      <c r="F2" s="149"/>
      <c r="G2" s="149"/>
      <c r="H2" s="53"/>
      <c r="I2" s="53"/>
      <c r="J2" s="53"/>
      <c r="K2" s="53"/>
      <c r="L2" s="53"/>
      <c r="M2" s="53"/>
      <c r="N2" s="53"/>
    </row>
    <row r="3" spans="1:14" s="3" customFormat="1" ht="18.75" customHeight="1">
      <c r="A3" s="149" t="s">
        <v>85</v>
      </c>
      <c r="B3" s="149"/>
      <c r="C3" s="149"/>
      <c r="D3" s="149"/>
      <c r="E3" s="149"/>
      <c r="F3" s="149"/>
      <c r="G3" s="149"/>
      <c r="H3" s="53"/>
      <c r="I3" s="53"/>
      <c r="J3" s="53"/>
      <c r="K3" s="53"/>
      <c r="L3" s="53"/>
      <c r="M3" s="53"/>
      <c r="N3" s="53"/>
    </row>
    <row r="4" spans="1:14" s="3" customFormat="1" ht="18" customHeight="1">
      <c r="A4" s="149" t="s">
        <v>86</v>
      </c>
      <c r="B4" s="149"/>
      <c r="C4" s="149"/>
      <c r="D4" s="149"/>
      <c r="E4" s="149"/>
      <c r="F4" s="149"/>
      <c r="G4" s="149"/>
      <c r="H4" s="53"/>
      <c r="I4" s="53"/>
      <c r="J4" s="53"/>
      <c r="K4" s="53"/>
      <c r="L4" s="53"/>
      <c r="M4" s="53"/>
      <c r="N4" s="53"/>
    </row>
    <row r="5" spans="1:14" s="3" customFormat="1" ht="18" customHeight="1">
      <c r="A5" s="149" t="s">
        <v>87</v>
      </c>
      <c r="B5" s="149"/>
      <c r="C5" s="149"/>
      <c r="D5" s="149"/>
      <c r="E5" s="149"/>
      <c r="F5" s="149"/>
      <c r="G5" s="149"/>
      <c r="H5" s="53"/>
      <c r="I5" s="53"/>
      <c r="J5" s="53"/>
      <c r="K5" s="53"/>
      <c r="L5" s="53"/>
      <c r="M5" s="53"/>
      <c r="N5" s="53"/>
    </row>
    <row r="6" spans="1:14" ht="18.75">
      <c r="A6" s="152" t="s">
        <v>37</v>
      </c>
      <c r="B6" s="152"/>
      <c r="C6" s="152"/>
      <c r="D6" s="152"/>
      <c r="E6" s="152"/>
      <c r="F6" s="152"/>
      <c r="G6" s="22"/>
    </row>
    <row r="7" spans="1:14" ht="9" customHeight="1">
      <c r="A7" s="21"/>
      <c r="B7" s="21"/>
      <c r="C7" s="21"/>
      <c r="D7" s="21"/>
      <c r="E7" s="21"/>
      <c r="F7" s="21"/>
      <c r="G7" s="22"/>
    </row>
    <row r="8" spans="1:14" ht="18.75" customHeight="1">
      <c r="A8" s="150" t="s">
        <v>39</v>
      </c>
      <c r="B8" s="150" t="s">
        <v>44</v>
      </c>
      <c r="C8" s="154" t="s">
        <v>16</v>
      </c>
      <c r="D8" s="154" t="s">
        <v>45</v>
      </c>
      <c r="E8" s="150" t="s">
        <v>30</v>
      </c>
      <c r="F8" s="150" t="s">
        <v>31</v>
      </c>
      <c r="G8" s="22"/>
    </row>
    <row r="9" spans="1:14" ht="18" customHeight="1">
      <c r="A9" s="153"/>
      <c r="B9" s="153"/>
      <c r="C9" s="155"/>
      <c r="D9" s="155"/>
      <c r="E9" s="151"/>
      <c r="F9" s="151"/>
      <c r="G9" s="22"/>
    </row>
    <row r="10" spans="1:14" ht="18.75">
      <c r="A10" s="151"/>
      <c r="B10" s="151"/>
      <c r="C10" s="32" t="s">
        <v>2</v>
      </c>
      <c r="D10" s="31" t="s">
        <v>28</v>
      </c>
      <c r="E10" s="31" t="s">
        <v>4</v>
      </c>
      <c r="F10" s="31" t="s">
        <v>1</v>
      </c>
      <c r="G10" s="22"/>
    </row>
    <row r="11" spans="1:14" ht="18.600000000000001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22"/>
    </row>
    <row r="12" spans="1:14" s="101" customFormat="1" ht="37.5">
      <c r="A12" s="88" t="s">
        <v>29</v>
      </c>
      <c r="B12" s="89" t="s">
        <v>83</v>
      </c>
      <c r="C12" s="49">
        <f>C14+C16+C18</f>
        <v>39919.599999999999</v>
      </c>
      <c r="D12" s="88">
        <f t="shared" ref="D12:E12" si="0">D14+D16+D18</f>
        <v>1424</v>
      </c>
      <c r="E12" s="88">
        <f t="shared" si="0"/>
        <v>8</v>
      </c>
      <c r="F12" s="42">
        <v>48904965.200000003</v>
      </c>
      <c r="G12" s="100"/>
    </row>
    <row r="13" spans="1:14" ht="18.75">
      <c r="A13" s="140" t="s">
        <v>95</v>
      </c>
      <c r="B13" s="140"/>
      <c r="C13" s="140"/>
      <c r="D13" s="140"/>
      <c r="E13" s="140"/>
      <c r="F13" s="140"/>
      <c r="G13" s="22"/>
    </row>
    <row r="14" spans="1:14" ht="37.5">
      <c r="A14" s="36" t="s">
        <v>6</v>
      </c>
      <c r="B14" s="37" t="s">
        <v>83</v>
      </c>
      <c r="C14" s="45">
        <v>12608</v>
      </c>
      <c r="D14" s="36">
        <v>422</v>
      </c>
      <c r="E14" s="36">
        <v>3</v>
      </c>
      <c r="F14" s="45">
        <v>17414745</v>
      </c>
      <c r="G14" s="22" t="s">
        <v>47</v>
      </c>
    </row>
    <row r="15" spans="1:14" ht="18.75">
      <c r="A15" s="140" t="s">
        <v>82</v>
      </c>
      <c r="B15" s="140"/>
      <c r="C15" s="140"/>
      <c r="D15" s="140"/>
      <c r="E15" s="140"/>
      <c r="F15" s="140"/>
      <c r="G15" s="22"/>
    </row>
    <row r="16" spans="1:14" ht="37.5">
      <c r="A16" s="26" t="s">
        <v>6</v>
      </c>
      <c r="B16" s="30" t="s">
        <v>83</v>
      </c>
      <c r="C16" s="45">
        <v>13227</v>
      </c>
      <c r="D16" s="26">
        <v>445</v>
      </c>
      <c r="E16" s="26">
        <v>3</v>
      </c>
      <c r="F16" s="45">
        <v>11809570.879999999</v>
      </c>
      <c r="G16" s="22"/>
    </row>
    <row r="17" spans="1:7" ht="18.75">
      <c r="A17" s="140" t="s">
        <v>88</v>
      </c>
      <c r="B17" s="140"/>
      <c r="C17" s="140"/>
      <c r="D17" s="140"/>
      <c r="E17" s="140"/>
      <c r="F17" s="140"/>
      <c r="G17" s="22"/>
    </row>
    <row r="18" spans="1:7" ht="37.5">
      <c r="A18" s="26" t="s">
        <v>6</v>
      </c>
      <c r="B18" s="30" t="s">
        <v>83</v>
      </c>
      <c r="C18" s="45">
        <v>14084.6</v>
      </c>
      <c r="D18" s="26">
        <v>557</v>
      </c>
      <c r="E18" s="26">
        <v>2</v>
      </c>
      <c r="F18" s="45">
        <v>19680649.32</v>
      </c>
      <c r="G18" s="22" t="s">
        <v>47</v>
      </c>
    </row>
    <row r="20" spans="1:7">
      <c r="F20" s="83"/>
    </row>
  </sheetData>
  <mergeCells count="15">
    <mergeCell ref="A15:F15"/>
    <mergeCell ref="A17:F17"/>
    <mergeCell ref="E8:E9"/>
    <mergeCell ref="F8:F9"/>
    <mergeCell ref="A6:F6"/>
    <mergeCell ref="A8:A10"/>
    <mergeCell ref="B8:B10"/>
    <mergeCell ref="C8:C9"/>
    <mergeCell ref="D8:D9"/>
    <mergeCell ref="A13:F13"/>
    <mergeCell ref="D1:F1"/>
    <mergeCell ref="A2:G2"/>
    <mergeCell ref="A3:G3"/>
    <mergeCell ref="A4:G4"/>
    <mergeCell ref="A5:G5"/>
  </mergeCells>
  <pageMargins left="0.59055118110236227" right="0.70866141732283472" top="1.1811023622047245" bottom="0.74803149606299213" header="0.59055118110236227" footer="0.31496062992125984"/>
  <pageSetup paperSize="9" scale="97" firstPageNumber="8" orientation="landscape" useFirstPageNumber="1" horizontalDpi="4294967294" verticalDpi="4294967294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часть 1</vt:lpstr>
      <vt:lpstr>часть 2</vt:lpstr>
      <vt:lpstr>часть 3</vt:lpstr>
      <vt:lpstr>'часть 1'!Заголовки_для_печати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Зорина ЛА</cp:lastModifiedBy>
  <cp:lastPrinted>2019-10-03T05:44:56Z</cp:lastPrinted>
  <dcterms:created xsi:type="dcterms:W3CDTF">2012-12-13T11:50:40Z</dcterms:created>
  <dcterms:modified xsi:type="dcterms:W3CDTF">2019-10-14T11:22:12Z</dcterms:modified>
</cp:coreProperties>
</file>