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ОБАС " sheetId="1" r:id="rId1"/>
  </sheets>
  <definedNames>
    <definedName name="_xlnm.Print_Titles" localSheetId="0">'ОБАС '!$20:$22</definedName>
    <definedName name="_xlnm.Print_Area" localSheetId="0">'ОБАС '!$I$2:$AS$134</definedName>
  </definedNames>
  <calcPr fullCalcOnLoad="1"/>
</workbook>
</file>

<file path=xl/sharedStrings.xml><?xml version="1.0" encoding="utf-8"?>
<sst xmlns="http://schemas.openxmlformats.org/spreadsheetml/2006/main" count="337" uniqueCount="141">
  <si>
    <t>Единица  измерения</t>
  </si>
  <si>
    <t>-</t>
  </si>
  <si>
    <t>единиц</t>
  </si>
  <si>
    <t>человек</t>
  </si>
  <si>
    <t>процент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</si>
  <si>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</si>
  <si>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</si>
  <si>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</si>
  <si>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</si>
  <si>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 xml:space="preserve">Программа, всего </t>
  </si>
  <si>
    <t xml:space="preserve">Характеристика муниципальной  программы </t>
  </si>
  <si>
    <t xml:space="preserve">единиц </t>
  </si>
  <si>
    <t>рублей</t>
  </si>
  <si>
    <t>х</t>
  </si>
  <si>
    <t>Показатель 4                                                                                                                                         "Число муниципальных библиотек подключенных к сети интернет"</t>
  </si>
  <si>
    <t>Администратор муниципальной программы Осташковского городского округа - Отдел культуры администрации Осташковсковского городского округа</t>
  </si>
  <si>
    <t>Цель 1                                                                                                                                             "Создание условий для повышения качества и разнообразия услуг, предоставляемых в сфере культуры , удовлетворения потребностей в развитии и реализации культурного и духовного потенциала каждой личности"</t>
  </si>
  <si>
    <t>Показатель 2                                                                                                                               "Количество муниципальных услуг в сфере культуры Осташковского городского округа, предоставляемых муниципальными учреждениями культуры Осташковского городского округа"</t>
  </si>
  <si>
    <t>Показатель 3                                                                                                                            "Соотношение средней заработной платы работников учреждений культуры Осташковского городского округа, повышение оплаты труда которых предусмотрено Указом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</t>
  </si>
  <si>
    <t>Задача 1                                                                                                                                      "Сохранение и развитие библиотечного и музейного  дела"</t>
  </si>
  <si>
    <t>Показатель 1                                                                                                                               "Количество посещений библиотек "</t>
  </si>
  <si>
    <t>Показатель 2                                                                                                                              "Количество посещений МКУК "Художественная галерея"</t>
  </si>
  <si>
    <t xml:space="preserve">Показатель  1                                                                                                                        "Количество экземпляров новых поступлений в библиотечные фонды муниципальных библиотек "    </t>
  </si>
  <si>
    <t>Показатель 1                                                                                                                                "Количество выданных экземпляров пользователям"</t>
  </si>
  <si>
    <t>Показатель 2                                                                                                                          "Количество проведенных  библиотеками массовых мероприятий (культурно-просветительские, методические и др.)"</t>
  </si>
  <si>
    <t xml:space="preserve">Мероприятие 4                                                                                                                           "Обеспечение деятельности МКУК "Художественная галерея" </t>
  </si>
  <si>
    <t>Показатель 1                                                                                                                               "Количество коллективов,  занимающихся в муниципальных культурно-досуговых учреждениях творческой деятельностью на непрофессиональной основе"</t>
  </si>
  <si>
    <t xml:space="preserve">Показатель 2                                                                                                                                 "Число лиц, занимающихся в муниципальных культурно-досуговых учреждениях творческой деятельностью на непрофессиональной основе"                </t>
  </si>
  <si>
    <t>Мероприятие 1                                                                                                                          "Предоставление субсидии автономным учреждениям на оказание муниципальной услуги культурно - досугового обслуживания населения Осташковского городского округа</t>
  </si>
  <si>
    <t>Мероприятие 2                                                                                                                     "Организация и проведение международных, областных, районных мероприятий и проектов"</t>
  </si>
  <si>
    <t>Показатель 1                                                                                                                          "Количество проводимых мероприятий и проектов сферы культуры международного, областного, и районного уровня"</t>
  </si>
  <si>
    <t>Показатель 2                                                                                                                             "Количество участников мероприятий и проектов сферы культуры международного, областного и районного уровня"</t>
  </si>
  <si>
    <t>Показатель 1                                                                                                                          "Количество проводимых культурно - массовых мероприятий на базе МБКДУ ДК "Юбилейный""</t>
  </si>
  <si>
    <t>Показатель 2                                                                                                                               "Средняя заполняемость зрительного  зала МБКДУ ДК "Юбилейный "</t>
  </si>
  <si>
    <t>Мероприятие 4                                                                                                                   "Организация и проведение общегородских мероприятий и проектов"</t>
  </si>
  <si>
    <t>Показатель 1                                                                                                                          "Количество проводимых мероприятий и проектов сферы культуры общегородского уровня"</t>
  </si>
  <si>
    <t>Показатель 2                                                                                                                            "Количество участников мероприятий и проектов сферы культуры общегородского уровня"</t>
  </si>
  <si>
    <t>Код администратора программы</t>
  </si>
  <si>
    <t>Раздел</t>
  </si>
  <si>
    <t>Подраздел</t>
  </si>
  <si>
    <t>Классификация целевой статьи расхода бюджета</t>
  </si>
  <si>
    <t>Дополнительный аналитический код</t>
  </si>
  <si>
    <t>Коды бюджетной классификации</t>
  </si>
  <si>
    <t>Принятые обозначения и сокращения:</t>
  </si>
  <si>
    <t>3. Задача - задача  подпрограммы.</t>
  </si>
  <si>
    <t>4. Мероприятие - мероприятие подпрограммы.</t>
  </si>
  <si>
    <t xml:space="preserve"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 </t>
  </si>
  <si>
    <t>Показатель 1                                                                                                                                      "Уровень удовлетворенности населения Осташковского городского округа культурной жизнью в округе"</t>
  </si>
  <si>
    <t>Подпрограмма 1                                                                                                                         "Сохранение и развитие культурного потенциала Осташковского городского округа"</t>
  </si>
  <si>
    <t>Мероприятие 1                                                                                                                 "Предоставление средств на оказазание муниципальной услуги библиотечного обслуживания населения муниципальными библиотеками Осташковского городского округа"</t>
  </si>
  <si>
    <t>Задача 2                                                                                                                                         "Развитие культурно - досуговой сферы Осташковского городского округа"</t>
  </si>
  <si>
    <t>Показатель 1                                                                                                                      "Количество представленных зрителю музейный предметов"</t>
  </si>
  <si>
    <t>Показатель 2                                                                                                                               "Количество выставочных проектов МКУК "Художественная галерея"</t>
  </si>
  <si>
    <t>Г</t>
  </si>
  <si>
    <t>Д</t>
  </si>
  <si>
    <t>Мероприятие 5                                                                                 "Расходы на обеспечение антитеррористической защищенности объекта МБКДУ ДК "Юбилейный"</t>
  </si>
  <si>
    <t>Б</t>
  </si>
  <si>
    <t>Показатель 2                                                                                "Количество мероприятий проведенных для обеспечения антитеррористической защищенности объекта"</t>
  </si>
  <si>
    <t>Мероприятие 5                                                                                 "Расходы на повышение заработной платы работникам муниципальных казенных учреждений культуры за счет средств местного бюджета "</t>
  </si>
  <si>
    <t>Мероприятие 6                                                                                      "Расходы на повышение заработной платы работникам муниципальных казенных учреждений культуры за счет средств областного бюджета "</t>
  </si>
  <si>
    <t>Показатель 1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</t>
  </si>
  <si>
    <t>S</t>
  </si>
  <si>
    <t>Мероприятие 6                                                                                      "Субсидия на повышение заработной платы работникам муниципальных бюджетных и автономных учреждений культуры за счет средств местного бюджета "</t>
  </si>
  <si>
    <t>Мероприятие 7                                                                                       "Субсидия на повышение заработной платы работникам муниципальных бюджетных и автономных учреждений культуры за счет средств областного бюджета "</t>
  </si>
  <si>
    <t>Показатель 2                                                                                                                                     "Количество выездных (нестационарных) культурно - досуговых мероприятий проводимых МАУ "РДК"</t>
  </si>
  <si>
    <t xml:space="preserve">Показатель 3                                                                                                                                    "Средняя заполняемость зрительного зала МАУ "РДК" </t>
  </si>
  <si>
    <t>Показатель 1                                                                                                                                   "Количество проводимых культурно - массовых мероприятий на базе МАУ "РДК"</t>
  </si>
  <si>
    <t>Показатель  3                                                                                                                              "Количество библиографических записей в сводном электронном каталоге МУК "Осташковская централизованная библиотечная система""</t>
  </si>
  <si>
    <t>В</t>
  </si>
  <si>
    <t>Показатель 1                                                                         "Количество приобретенного оборудования"</t>
  </si>
  <si>
    <t>Мероприятие 8 "Расходы на приобретение светового оборудования для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</si>
  <si>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 xml:space="preserve">х </t>
  </si>
  <si>
    <t>Показатель 1  Количество учреждений, получающих субсидии</t>
  </si>
  <si>
    <t>«Культура Осташковский городской округ» на 2018 - 2023 годы</t>
  </si>
  <si>
    <t>1.Программа - муниципальная  программа Осташковского городского округа "Культура Осташковского городского округа" на 2018-2023 годы</t>
  </si>
  <si>
    <t>2. Подпрограмма  - подпрограмма муниципальной  программы Осташковского городского округа "Культура Осташковского городского округа на 2018-2023 годы.</t>
  </si>
  <si>
    <t>Подпрограмма 2 «Реализация социально значимых проектов в сфере культуры»</t>
  </si>
  <si>
    <t>Задача 2 «Капитальный ремонт учреждений культуры»</t>
  </si>
  <si>
    <t>Мероприятие 1 "Реализация программы по поддержке местных инициатив «Капитальный ремонт помещений здания Сиговского филиала МАУ «РДК»</t>
  </si>
  <si>
    <t>в том числе:</t>
  </si>
  <si>
    <t>Мероприятие 2 "Реализация программы по поддержке местных инициатив «Капитальный ремонт покрытия кровли здания Святосельского филиала МАУ «РДК»</t>
  </si>
  <si>
    <t>Показатель 1 "Количество отремонтированных помещений"</t>
  </si>
  <si>
    <t>Показатель 1 " Площадь отремонтированной кровли"</t>
  </si>
  <si>
    <t>Задача 1 «Укрепление и модернизация материально-технической базы  учреждений культуры, в отношении которых Администрация Осташковского городского округа осуществляет функции и полномочия учредителя»</t>
  </si>
  <si>
    <t>Реализация программы по поддержке местных инициатив за счет субсидий местного бюджета, поступлений от юридических лиц и вкладов граждан</t>
  </si>
  <si>
    <t>H</t>
  </si>
  <si>
    <t>Показатель 1 "Количество учреждений культуры вместе с филиалами, требующих капитального ремонта"</t>
  </si>
  <si>
    <t>кв.м</t>
  </si>
  <si>
    <t xml:space="preserve">Задача 3  «Повышение качества условий оказания услуг учреждениями культуры» </t>
  </si>
  <si>
    <t>Показатель 1  «Количество учреждений культуры, в отношении которых будет проводиться независимой оценки качества условий оказания услуг учреждениями культуры Осташковского городского округа».</t>
  </si>
  <si>
    <t>Мероприятие 1 «Проведение независимой оценки качества условий оказания услуг учреждениями культуры Осташковского городского округа»</t>
  </si>
  <si>
    <t>Показатель 1 «Число учреждений культуры, повысившие качество условий оказания услуг учреждениями культуры Осташковского городского округа»</t>
  </si>
  <si>
    <t>Показатель 1  «Решение общественного совета по проведению независимой оценки качества условий оказания услуг учреждениями культуры Осташковского городского округа».</t>
  </si>
  <si>
    <t>Реализация программы по поддержке местных инициатив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</si>
  <si>
    <t xml:space="preserve">Реализация программы по поддержке местных инициатив за счет субсидий из областного бюджета  </t>
  </si>
  <si>
    <t>Мероприятие 10 "Проведение текущего ремонта туалетов  в 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</si>
  <si>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r>
      <t xml:space="preserve">Показатель1 "Количество учреждений культуры вместе с филиалами, нуждающихся в улучшении и модернизации </t>
    </r>
    <r>
      <rPr>
        <sz val="14"/>
        <color indexed="63"/>
        <rFont val="Times New Roman"/>
        <family val="1"/>
      </rPr>
      <t>материально-технической базы"</t>
    </r>
  </si>
  <si>
    <r>
      <t xml:space="preserve">Показатель 1 "Количество бюджетных учреждений, участвующих в </t>
    </r>
    <r>
      <rPr>
        <sz val="14"/>
        <color indexed="8"/>
        <rFont val="Times New Roman"/>
        <family val="1"/>
      </rPr>
      <t xml:space="preserve"> конкурсном отборе для предоставления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человек"</t>
    </r>
  </si>
  <si>
    <r>
      <t>Мероприятие 1 «П</t>
    </r>
    <r>
      <rPr>
        <sz val="14"/>
        <color indexed="8"/>
        <rFont val="Times New Roman"/>
        <family val="1"/>
      </rPr>
      <t>редоставление из областного бюджета Тверской области бюджетам муниципальных образований Тверской области субсидий бюджетным учреждениям на обеспечение развития и укрепления материально-технической базы домов культуры в населенных пунктах с числом жителей до 50 тысяч человек»</t>
    </r>
  </si>
  <si>
    <r>
      <t>Мероприятие 2 «П</t>
    </r>
    <r>
      <rPr>
        <sz val="14"/>
        <color indexed="8"/>
        <rFont val="Times New Roman"/>
        <family val="1"/>
      </rPr>
      <t>редоставление из областного бюджета Тверской области бюджетам муниципальных образований Тверской области субсидий автономным  учреждениям на обеспечение развития и укрепления материально-технической базы домов культуры в населенных пунктах с числом жителей до 50 тысяч человек»</t>
    </r>
  </si>
  <si>
    <t>Показатель 1 "Количество автономных учреждений вместе с филиалами,участвующих в конкурсном отборе  для предоставления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</si>
  <si>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Мероприятие 2                                                                                                             "Расходы на поддержку отрасли культуры(в части комплектования книжных фондов муниципальных общедоступных библиотек Тверской области)"</t>
  </si>
  <si>
    <t>Мероприятие 3 "Оснащение организаций культурысовременным оборудованием в рамках реализации национального проекта "Культура"</t>
  </si>
  <si>
    <t>Показатель 1 "Количество организаций культуры, получивших современное оборудование"</t>
  </si>
  <si>
    <t>Мероприятие 3 "Капитальный ремонт  культурно-досуговых учреждения в сельской местности  в рамках реализации национального проекта "Культура"</t>
  </si>
  <si>
    <t xml:space="preserve">Показатель 4                                                                                             " Увеличение количества посещений организаций культуры (к уровню 2017 года)"                                                                                                                                       </t>
  </si>
  <si>
    <t>Показатель 1 "Количество созданных(реконструированных) и капитально отремонтированных объектов организаций культуры"</t>
  </si>
  <si>
    <t>Административное мероприятие 2 "Участие учреждений культуры в отборе на проведение независимой оценки качества условий оказания услуг учреждениями культуры Осташковского городского округа"</t>
  </si>
  <si>
    <t>Мероприятие 9 "Субсидии на иные цели для участия в программах на условиях софинансирования"</t>
  </si>
  <si>
    <t>Показатель 1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</si>
  <si>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Мероприятие 3                                                                                                                    "Предоставление субсидии бюджетным учреждениям на оказание муниципальной услуги культурно - досугового обслуживания населения Осташковского городского округа"</t>
  </si>
  <si>
    <t>L</t>
  </si>
  <si>
    <t>Задача 4 "Сохранение и развитие  дополнительного образования в сфере культуры"</t>
  </si>
  <si>
    <t>Показатель 1 "Охват детей программами дополнительного образования в образовательных организациях (учреждениях) дополнительного образования (в возрасте от 5 до 18 лет)"</t>
  </si>
  <si>
    <t>Мероприятие 1 "Обеспечение деятельности образовательных организаций (учреждений) дополнительного образования по оказанию услуг качественного образования в рамках выполнения муниципального задания"</t>
  </si>
  <si>
    <t>Показатель 1 "Количество детей, охваченных услугами муниципальных образовательных учреждений (организаций) дополнительного образования"</t>
  </si>
  <si>
    <t>Показатель 2 «Средний размер субсидии на муниципальное задание образовательных организаций (учреждений) дополнительного образования в расчёте на 1 ребёнка"</t>
  </si>
  <si>
    <t>Показатель 1 " Среднесписочная численность педагогических работников МБУ ДО "ДШИ им. И.К. Архиповой"</t>
  </si>
  <si>
    <t>Мероприятие 3 "Субсидии на повышение заработной платы педагогическим работникам муниципальных организаций дополнительного образования за счет средств местного бюджета"</t>
  </si>
  <si>
    <t>Мероприятие 2 "Субсидии на повышение заработной платы педагогическим работникам муниципальных организаций дополнительного образования за счет средств областного бюджета"</t>
  </si>
  <si>
    <t>Задача 2 "Совершенствование работы по организации занятости, отдыха детей и подростков, создания оптимальных условий для проведения оздоровительной компании"</t>
  </si>
  <si>
    <t>Задача 1 "Обеспечение комплексной деятельности по сохранению и укреплению здоровья школьников, формированию основ безопасного, здорового образа жизни"</t>
  </si>
  <si>
    <t>80/5</t>
  </si>
  <si>
    <t>Показатель 1 "Количество несчастных случаев с детьми, зафиксированных в лагере дневного пребывания"</t>
  </si>
  <si>
    <t>Показатель 1  "Количество детей в лагере, обеспеченных страхованием/ доля персонала лагеря, прошедших медицинские осмотры"</t>
  </si>
  <si>
    <t>Мероприятие 2 "Организация отдыха детей в каникулярное время в лагере МБУ ДО "ДШИ им. И.К.Архиповой" за счет средств областного бюджета</t>
  </si>
  <si>
    <t>Мероприятие 1 "Содействие временной занятости несовершеннолетних граждан в каникулярное время в МБУ ДО "ДШИ им. И.К.Архиповой"</t>
  </si>
  <si>
    <t>Показатель 1  "Количество рабочих мест для  временной занятости несовершеннолетних  в каникулярное время"</t>
  </si>
  <si>
    <t xml:space="preserve">Показатель 1 "Охват детей организованными формами отдыха в каникулярное время </t>
  </si>
  <si>
    <t xml:space="preserve">Показатель 1  "Процент охвата детей в лагере МБУ ДО "ДШИ им. И.К.Архиповой" организованными формами отдыха и оздоровления от общего числа детей,обучающихся в МБУ ДО "ДШИ им. И.К.Архиповой" </t>
  </si>
  <si>
    <t>Мероприятие 1  "Организация проведения страхования детей в лагере и медицинских осмотров персонала  МБУ ДО "ДШИ им. И.К.Архиповой"</t>
  </si>
  <si>
    <t>Подпрограмма 3 "Организация и обеспечение занятости, отдыха и оздоровления детей"</t>
  </si>
  <si>
    <t>Мероприятие 2 "Проведение мероприятий с учащимися и подростками по профилактики безнадзорности и правонарушений"</t>
  </si>
  <si>
    <t>Показатель 1 "Количество поведенных мероприятий с учащимися и подростками  по профилактики безнадзорности и правонарушений"</t>
  </si>
  <si>
    <t>Показатель 5 "Уровень средней заработной платы работников списочного состава муниципальных учреждений культуры Осташковского городского округа"</t>
  </si>
  <si>
    <t>Мероприятие 3                                                                                                                                       " Расходы на поддержку отрасли культуры(проведение мероприятий по  подключению библиотек Тверской области  к информационно-телекоммуникационной сети Интернет и развитие библиотечного дела с учётом задачи расширения информационных технологий и оцифровки)"</t>
  </si>
  <si>
    <t xml:space="preserve">Показатель 1                                                                                                                         "Количество наименований приобретенного оборудования" </t>
  </si>
  <si>
    <t>4</t>
  </si>
  <si>
    <t>Показатель 1                                                                                "Количество объектов, которым обеспечена антитеррористическая защита"</t>
  </si>
  <si>
    <t>Приложение №1                                                                                                            к муниицпальной программе Осташковского городского округа                                                                                                          "Культура Осташковского городского округа" на 2018-2023 г.г."</t>
  </si>
  <si>
    <t>0/5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</si>
</sst>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0.0%"/>
    <numFmt numFmtId="185" formatCode="[$-FC19]d\ mmmm\ yyyy\ &quot;г.&quot;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_р_._-;\-* #,##0_р_._-;_-* &quot;-&quot;??_р_._-;_-@_-"/>
    <numFmt numFmtId="189" formatCode="_-* #,##0.0000_р_._-;\-* #,##0.0000_р_._-;_-* &quot;-&quot;??_р_._-;_-@_-"/>
    <numFmt numFmtId="190" formatCode="#,##0.00\ _₽"/>
    <numFmt numFmtId="191" formatCode="#,##0.000\ _₽"/>
    <numFmt numFmtId="192" formatCode="#,##0.0000\ _₽"/>
    <numFmt numFmtId="193" formatCode="#,##0.0\ _₽"/>
    <numFmt numFmtId="194" formatCode="#,##0\ _₽"/>
    <numFmt numFmtId="195" formatCode="#,##0.00\ &quot;₽&quot;"/>
    <numFmt numFmtId="196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i/>
      <sz val="18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14"/>
      <color indexed="63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2D2D2D"/>
      <name val="Times New Roman"/>
      <family val="1"/>
    </font>
    <font>
      <sz val="14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FBD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70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4" borderId="0" xfId="0" applyFont="1" applyFill="1" applyAlignment="1">
      <alignment horizontal="center" wrapText="1"/>
    </xf>
    <xf numFmtId="0" fontId="8" fillId="32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top" wrapText="1"/>
    </xf>
    <xf numFmtId="18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3" fontId="10" fillId="32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wrapText="1"/>
    </xf>
    <xf numFmtId="0" fontId="10" fillId="32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5" fillId="32" borderId="11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0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wrapText="1"/>
    </xf>
    <xf numFmtId="0" fontId="10" fillId="32" borderId="0" xfId="0" applyFont="1" applyFill="1" applyAlignment="1">
      <alignment wrapText="1"/>
    </xf>
    <xf numFmtId="0" fontId="0" fillId="0" borderId="0" xfId="0" applyNumberFormat="1" applyFont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/>
    </xf>
    <xf numFmtId="0" fontId="4" fillId="36" borderId="0" xfId="0" applyFont="1" applyFill="1" applyAlignment="1">
      <alignment horizontal="center" wrapText="1"/>
    </xf>
    <xf numFmtId="0" fontId="5" fillId="37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wrapText="1"/>
    </xf>
    <xf numFmtId="0" fontId="5" fillId="38" borderId="0" xfId="0" applyFont="1" applyFill="1" applyBorder="1" applyAlignment="1">
      <alignment horizontal="center" wrapText="1"/>
    </xf>
    <xf numFmtId="190" fontId="0" fillId="0" borderId="0" xfId="0" applyNumberFormat="1" applyFont="1" applyAlignment="1">
      <alignment vertical="center" wrapText="1"/>
    </xf>
    <xf numFmtId="190" fontId="6" fillId="0" borderId="0" xfId="0" applyNumberFormat="1" applyFont="1" applyFill="1" applyAlignment="1">
      <alignment vertical="center" wrapText="1"/>
    </xf>
    <xf numFmtId="190" fontId="8" fillId="0" borderId="0" xfId="0" applyNumberFormat="1" applyFont="1" applyFill="1" applyAlignment="1">
      <alignment vertical="center" wrapText="1"/>
    </xf>
    <xf numFmtId="190" fontId="6" fillId="0" borderId="0" xfId="0" applyNumberFormat="1" applyFont="1" applyFill="1" applyBorder="1" applyAlignment="1">
      <alignment vertical="center"/>
    </xf>
    <xf numFmtId="190" fontId="6" fillId="0" borderId="0" xfId="0" applyNumberFormat="1" applyFont="1" applyFill="1" applyBorder="1" applyAlignment="1">
      <alignment vertical="top"/>
    </xf>
    <xf numFmtId="190" fontId="6" fillId="0" borderId="0" xfId="0" applyNumberFormat="1" applyFont="1" applyFill="1" applyBorder="1" applyAlignment="1">
      <alignment horizontal="left" vertical="center" wrapText="1"/>
    </xf>
    <xf numFmtId="190" fontId="8" fillId="0" borderId="0" xfId="0" applyNumberFormat="1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39" borderId="10" xfId="0" applyFont="1" applyFill="1" applyBorder="1" applyAlignment="1">
      <alignment horizontal="left" vertical="top" wrapText="1"/>
    </xf>
    <xf numFmtId="0" fontId="12" fillId="39" borderId="10" xfId="0" applyFont="1" applyFill="1" applyBorder="1" applyAlignment="1">
      <alignment horizontal="center" vertical="top" wrapText="1"/>
    </xf>
    <xf numFmtId="0" fontId="12" fillId="38" borderId="10" xfId="0" applyFont="1" applyFill="1" applyBorder="1" applyAlignment="1">
      <alignment vertical="top" wrapText="1"/>
    </xf>
    <xf numFmtId="0" fontId="12" fillId="38" borderId="10" xfId="0" applyFont="1" applyFill="1" applyBorder="1" applyAlignment="1">
      <alignment horizontal="center" vertical="top" wrapText="1"/>
    </xf>
    <xf numFmtId="0" fontId="12" fillId="36" borderId="13" xfId="0" applyFont="1" applyFill="1" applyBorder="1" applyAlignment="1">
      <alignment vertical="top" wrapText="1"/>
    </xf>
    <xf numFmtId="0" fontId="12" fillId="36" borderId="13" xfId="0" applyFont="1" applyFill="1" applyBorder="1" applyAlignment="1">
      <alignment horizontal="center" vertical="top" wrapText="1"/>
    </xf>
    <xf numFmtId="0" fontId="12" fillId="37" borderId="13" xfId="0" applyFont="1" applyFill="1" applyBorder="1" applyAlignment="1">
      <alignment vertical="top" wrapText="1"/>
    </xf>
    <xf numFmtId="0" fontId="12" fillId="37" borderId="13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vertical="top" wrapText="1"/>
    </xf>
    <xf numFmtId="0" fontId="12" fillId="36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2" fillId="37" borderId="10" xfId="0" applyFont="1" applyFill="1" applyBorder="1" applyAlignment="1">
      <alignment vertical="top" wrapText="1"/>
    </xf>
    <xf numFmtId="0" fontId="12" fillId="37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36" borderId="10" xfId="0" applyFont="1" applyFill="1" applyBorder="1" applyAlignment="1">
      <alignment horizontal="left" vertical="top" wrapText="1"/>
    </xf>
    <xf numFmtId="0" fontId="52" fillId="36" borderId="10" xfId="0" applyFont="1" applyFill="1" applyBorder="1" applyAlignment="1">
      <alignment horizontal="left" vertical="top" wrapText="1"/>
    </xf>
    <xf numFmtId="0" fontId="52" fillId="36" borderId="10" xfId="0" applyFont="1" applyFill="1" applyBorder="1" applyAlignment="1">
      <alignment horizontal="center" vertical="top" wrapText="1"/>
    </xf>
    <xf numFmtId="0" fontId="12" fillId="37" borderId="10" xfId="0" applyFont="1" applyFill="1" applyBorder="1" applyAlignment="1">
      <alignment horizontal="left" vertical="top" wrapText="1"/>
    </xf>
    <xf numFmtId="0" fontId="12" fillId="40" borderId="10" xfId="0" applyFont="1" applyFill="1" applyBorder="1" applyAlignment="1">
      <alignment horizontal="left" vertical="top" wrapText="1"/>
    </xf>
    <xf numFmtId="0" fontId="12" fillId="40" borderId="10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wrapText="1"/>
    </xf>
    <xf numFmtId="0" fontId="52" fillId="36" borderId="10" xfId="0" applyFont="1" applyFill="1" applyBorder="1" applyAlignment="1">
      <alignment wrapText="1"/>
    </xf>
    <xf numFmtId="0" fontId="52" fillId="36" borderId="10" xfId="0" applyFont="1" applyFill="1" applyBorder="1" applyAlignment="1">
      <alignment horizontal="left" wrapText="1"/>
    </xf>
    <xf numFmtId="0" fontId="12" fillId="35" borderId="10" xfId="0" applyFont="1" applyFill="1" applyBorder="1" applyAlignment="1">
      <alignment horizontal="left" vertical="top" wrapText="1"/>
    </xf>
    <xf numFmtId="0" fontId="53" fillId="38" borderId="1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4" fillId="36" borderId="10" xfId="0" applyFont="1" applyFill="1" applyBorder="1" applyAlignment="1">
      <alignment wrapText="1"/>
    </xf>
    <xf numFmtId="0" fontId="53" fillId="0" borderId="10" xfId="0" applyFont="1" applyBorder="1" applyAlignment="1">
      <alignment vertical="top" wrapText="1"/>
    </xf>
    <xf numFmtId="0" fontId="12" fillId="37" borderId="10" xfId="0" applyFont="1" applyFill="1" applyBorder="1" applyAlignment="1">
      <alignment horizontal="center" vertical="center" wrapText="1"/>
    </xf>
    <xf numFmtId="0" fontId="53" fillId="38" borderId="10" xfId="0" applyFont="1" applyFill="1" applyBorder="1" applyAlignment="1">
      <alignment vertical="center"/>
    </xf>
    <xf numFmtId="0" fontId="53" fillId="37" borderId="10" xfId="0" applyFont="1" applyFill="1" applyBorder="1" applyAlignment="1">
      <alignment horizontal="left" wrapText="1"/>
    </xf>
    <xf numFmtId="0" fontId="54" fillId="36" borderId="0" xfId="0" applyFont="1" applyFill="1" applyAlignment="1">
      <alignment wrapText="1"/>
    </xf>
    <xf numFmtId="0" fontId="5" fillId="38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 wrapText="1"/>
    </xf>
    <xf numFmtId="0" fontId="5" fillId="40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 wrapText="1"/>
    </xf>
    <xf numFmtId="0" fontId="5" fillId="40" borderId="10" xfId="0" applyFont="1" applyFill="1" applyBorder="1" applyAlignment="1">
      <alignment horizontal="center"/>
    </xf>
    <xf numFmtId="0" fontId="52" fillId="40" borderId="10" xfId="0" applyFont="1" applyFill="1" applyBorder="1" applyAlignment="1">
      <alignment wrapText="1"/>
    </xf>
    <xf numFmtId="0" fontId="52" fillId="0" borderId="10" xfId="0" applyNumberFormat="1" applyFont="1" applyBorder="1" applyAlignment="1">
      <alignment wrapText="1"/>
    </xf>
    <xf numFmtId="0" fontId="5" fillId="41" borderId="10" xfId="0" applyFont="1" applyFill="1" applyBorder="1" applyAlignment="1">
      <alignment horizontal="center" wrapText="1"/>
    </xf>
    <xf numFmtId="0" fontId="5" fillId="41" borderId="10" xfId="0" applyFont="1" applyFill="1" applyBorder="1" applyAlignment="1">
      <alignment/>
    </xf>
    <xf numFmtId="0" fontId="12" fillId="41" borderId="10" xfId="0" applyFont="1" applyFill="1" applyBorder="1" applyAlignment="1">
      <alignment horizontal="left" vertical="top" wrapText="1"/>
    </xf>
    <xf numFmtId="0" fontId="12" fillId="41" borderId="10" xfId="0" applyFont="1" applyFill="1" applyBorder="1" applyAlignment="1">
      <alignment horizontal="center" vertical="top" wrapText="1"/>
    </xf>
    <xf numFmtId="0" fontId="5" fillId="42" borderId="10" xfId="0" applyFont="1" applyFill="1" applyBorder="1" applyAlignment="1">
      <alignment/>
    </xf>
    <xf numFmtId="0" fontId="12" fillId="42" borderId="10" xfId="0" applyFont="1" applyFill="1" applyBorder="1" applyAlignment="1">
      <alignment horizontal="left" vertical="top" wrapText="1"/>
    </xf>
    <xf numFmtId="0" fontId="12" fillId="42" borderId="10" xfId="0" applyFont="1" applyFill="1" applyBorder="1" applyAlignment="1">
      <alignment horizontal="center" vertical="top" wrapText="1"/>
    </xf>
    <xf numFmtId="0" fontId="5" fillId="42" borderId="10" xfId="0" applyFont="1" applyFill="1" applyBorder="1" applyAlignment="1">
      <alignment horizontal="center" wrapText="1"/>
    </xf>
    <xf numFmtId="0" fontId="52" fillId="0" borderId="0" xfId="0" applyFont="1" applyAlignment="1">
      <alignment horizontal="left" wrapText="1"/>
    </xf>
    <xf numFmtId="0" fontId="52" fillId="0" borderId="10" xfId="0" applyFont="1" applyBorder="1" applyAlignment="1">
      <alignment horizontal="left" wrapText="1"/>
    </xf>
    <xf numFmtId="0" fontId="52" fillId="0" borderId="0" xfId="0" applyFont="1" applyAlignment="1">
      <alignment horizontal="left" vertical="top" wrapText="1"/>
    </xf>
    <xf numFmtId="0" fontId="12" fillId="0" borderId="10" xfId="0" applyFont="1" applyFill="1" applyBorder="1" applyAlignment="1">
      <alignment horizontal="center" vertical="center" wrapText="1"/>
    </xf>
    <xf numFmtId="190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" fontId="12" fillId="38" borderId="10" xfId="0" applyNumberFormat="1" applyFont="1" applyFill="1" applyBorder="1" applyAlignment="1">
      <alignment horizontal="center" vertical="center" wrapText="1"/>
    </xf>
    <xf numFmtId="190" fontId="12" fillId="38" borderId="10" xfId="0" applyNumberFormat="1" applyFont="1" applyFill="1" applyBorder="1" applyAlignment="1">
      <alignment horizontal="center" vertical="center" wrapText="1"/>
    </xf>
    <xf numFmtId="0" fontId="12" fillId="38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190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4" fontId="12" fillId="39" borderId="10" xfId="0" applyNumberFormat="1" applyFont="1" applyFill="1" applyBorder="1" applyAlignment="1">
      <alignment horizontal="center" vertical="center" wrapText="1"/>
    </xf>
    <xf numFmtId="190" fontId="12" fillId="39" borderId="10" xfId="0" applyNumberFormat="1" applyFont="1" applyFill="1" applyBorder="1" applyAlignment="1">
      <alignment horizontal="center" vertical="center" wrapText="1"/>
    </xf>
    <xf numFmtId="0" fontId="12" fillId="39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36" borderId="10" xfId="0" applyNumberFormat="1" applyFont="1" applyFill="1" applyBorder="1" applyAlignment="1">
      <alignment horizontal="center" vertical="center" wrapText="1"/>
    </xf>
    <xf numFmtId="190" fontId="12" fillId="36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 wrapText="1"/>
    </xf>
    <xf numFmtId="0" fontId="12" fillId="36" borderId="10" xfId="0" applyNumberFormat="1" applyFont="1" applyFill="1" applyBorder="1" applyAlignment="1">
      <alignment horizontal="center" vertical="center" wrapText="1"/>
    </xf>
    <xf numFmtId="4" fontId="12" fillId="37" borderId="10" xfId="0" applyNumberFormat="1" applyFont="1" applyFill="1" applyBorder="1" applyAlignment="1">
      <alignment horizontal="center" vertical="center" wrapText="1"/>
    </xf>
    <xf numFmtId="190" fontId="12" fillId="37" borderId="10" xfId="0" applyNumberFormat="1" applyFont="1" applyFill="1" applyBorder="1" applyAlignment="1">
      <alignment horizontal="center" vertical="center" wrapText="1"/>
    </xf>
    <xf numFmtId="0" fontId="12" fillId="37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2" fillId="32" borderId="10" xfId="0" applyNumberFormat="1" applyFont="1" applyFill="1" applyBorder="1" applyAlignment="1">
      <alignment horizontal="center" vertical="center" wrapText="1"/>
    </xf>
    <xf numFmtId="1" fontId="12" fillId="32" borderId="10" xfId="0" applyNumberFormat="1" applyFont="1" applyFill="1" applyBorder="1" applyAlignment="1">
      <alignment horizontal="center" vertical="center" wrapText="1"/>
    </xf>
    <xf numFmtId="2" fontId="12" fillId="36" borderId="10" xfId="60" applyNumberFormat="1" applyFont="1" applyFill="1" applyBorder="1" applyAlignment="1">
      <alignment horizontal="center" vertical="center" wrapText="1"/>
    </xf>
    <xf numFmtId="177" fontId="12" fillId="36" borderId="10" xfId="0" applyNumberFormat="1" applyFont="1" applyFill="1" applyBorder="1" applyAlignment="1">
      <alignment horizontal="center" vertical="center" wrapText="1"/>
    </xf>
    <xf numFmtId="193" fontId="12" fillId="37" borderId="10" xfId="0" applyNumberFormat="1" applyFont="1" applyFill="1" applyBorder="1" applyAlignment="1">
      <alignment horizontal="center" vertical="center" wrapText="1"/>
    </xf>
    <xf numFmtId="177" fontId="12" fillId="37" borderId="10" xfId="0" applyNumberFormat="1" applyFont="1" applyFill="1" applyBorder="1" applyAlignment="1">
      <alignment horizontal="center" vertical="center" wrapText="1"/>
    </xf>
    <xf numFmtId="43" fontId="12" fillId="38" borderId="10" xfId="60" applyFont="1" applyFill="1" applyBorder="1" applyAlignment="1">
      <alignment horizontal="center" vertical="center"/>
    </xf>
    <xf numFmtId="190" fontId="12" fillId="38" borderId="10" xfId="60" applyNumberFormat="1" applyFont="1" applyFill="1" applyBorder="1" applyAlignment="1">
      <alignment horizontal="center" vertical="center"/>
    </xf>
    <xf numFmtId="43" fontId="12" fillId="38" borderId="10" xfId="60" applyFont="1" applyFill="1" applyBorder="1" applyAlignment="1">
      <alignment horizontal="center" vertical="center" wrapText="1"/>
    </xf>
    <xf numFmtId="0" fontId="12" fillId="38" borderId="10" xfId="0" applyNumberFormat="1" applyFont="1" applyFill="1" applyBorder="1" applyAlignment="1">
      <alignment horizontal="center" vertical="center"/>
    </xf>
    <xf numFmtId="194" fontId="12" fillId="0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/>
    </xf>
    <xf numFmtId="190" fontId="12" fillId="36" borderId="10" xfId="0" applyNumberFormat="1" applyFont="1" applyFill="1" applyBorder="1" applyAlignment="1">
      <alignment horizontal="center" vertical="center"/>
    </xf>
    <xf numFmtId="0" fontId="12" fillId="36" borderId="10" xfId="0" applyNumberFormat="1" applyFont="1" applyFill="1" applyBorder="1" applyAlignment="1">
      <alignment horizontal="center" vertical="center"/>
    </xf>
    <xf numFmtId="194" fontId="12" fillId="37" borderId="10" xfId="0" applyNumberFormat="1" applyFont="1" applyFill="1" applyBorder="1" applyAlignment="1">
      <alignment horizontal="center" vertical="center" wrapText="1"/>
    </xf>
    <xf numFmtId="43" fontId="12" fillId="36" borderId="10" xfId="60" applyFont="1" applyFill="1" applyBorder="1" applyAlignment="1">
      <alignment horizontal="center" vertical="center" wrapText="1"/>
    </xf>
    <xf numFmtId="190" fontId="12" fillId="36" borderId="10" xfId="6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94" fontId="12" fillId="0" borderId="10" xfId="0" applyNumberFormat="1" applyFont="1" applyFill="1" applyBorder="1" applyAlignment="1">
      <alignment horizontal="center" vertical="center"/>
    </xf>
    <xf numFmtId="43" fontId="12" fillId="36" borderId="10" xfId="60" applyNumberFormat="1" applyFont="1" applyFill="1" applyBorder="1" applyAlignment="1">
      <alignment horizontal="center" vertical="center"/>
    </xf>
    <xf numFmtId="190" fontId="12" fillId="36" borderId="10" xfId="60" applyNumberFormat="1" applyFont="1" applyFill="1" applyBorder="1" applyAlignment="1">
      <alignment horizontal="center" vertical="center"/>
    </xf>
    <xf numFmtId="43" fontId="12" fillId="36" borderId="10" xfId="60" applyNumberFormat="1" applyFont="1" applyFill="1" applyBorder="1" applyAlignment="1">
      <alignment vertical="center"/>
    </xf>
    <xf numFmtId="0" fontId="12" fillId="36" borderId="10" xfId="0" applyFont="1" applyFill="1" applyBorder="1" applyAlignment="1">
      <alignment horizontal="center" vertical="center" wrapText="1"/>
    </xf>
    <xf numFmtId="43" fontId="52" fillId="36" borderId="10" xfId="60" applyFont="1" applyFill="1" applyBorder="1" applyAlignment="1">
      <alignment horizontal="center" vertical="center" wrapText="1"/>
    </xf>
    <xf numFmtId="190" fontId="52" fillId="36" borderId="10" xfId="0" applyNumberFormat="1" applyFont="1" applyFill="1" applyBorder="1" applyAlignment="1">
      <alignment horizontal="center" vertical="center" wrapText="1"/>
    </xf>
    <xf numFmtId="4" fontId="52" fillId="36" borderId="10" xfId="0" applyNumberFormat="1" applyFont="1" applyFill="1" applyBorder="1" applyAlignment="1">
      <alignment horizontal="center" vertical="center" wrapText="1"/>
    </xf>
    <xf numFmtId="43" fontId="52" fillId="36" borderId="10" xfId="0" applyNumberFormat="1" applyFont="1" applyFill="1" applyBorder="1" applyAlignment="1">
      <alignment horizontal="center" vertical="center" wrapText="1"/>
    </xf>
    <xf numFmtId="0" fontId="52" fillId="36" borderId="10" xfId="0" applyNumberFormat="1" applyFont="1" applyFill="1" applyBorder="1" applyAlignment="1">
      <alignment horizontal="center" vertical="center" wrapText="1"/>
    </xf>
    <xf numFmtId="193" fontId="12" fillId="0" borderId="10" xfId="0" applyNumberFormat="1" applyFont="1" applyFill="1" applyBorder="1" applyAlignment="1">
      <alignment horizontal="center" vertical="center" wrapText="1"/>
    </xf>
    <xf numFmtId="43" fontId="12" fillId="36" borderId="10" xfId="0" applyNumberFormat="1" applyFont="1" applyFill="1" applyBorder="1" applyAlignment="1">
      <alignment horizontal="center" vertical="center" wrapText="1"/>
    </xf>
    <xf numFmtId="43" fontId="12" fillId="36" borderId="10" xfId="60" applyFont="1" applyFill="1" applyBorder="1" applyAlignment="1">
      <alignment vertical="center" wrapText="1"/>
    </xf>
    <xf numFmtId="43" fontId="12" fillId="36" borderId="10" xfId="0" applyNumberFormat="1" applyFont="1" applyFill="1" applyBorder="1" applyAlignment="1">
      <alignment vertical="center" wrapText="1"/>
    </xf>
    <xf numFmtId="43" fontId="12" fillId="37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vertical="center" wrapText="1"/>
    </xf>
    <xf numFmtId="0" fontId="12" fillId="37" borderId="10" xfId="0" applyFont="1" applyFill="1" applyBorder="1" applyAlignment="1">
      <alignment vertical="center" wrapText="1"/>
    </xf>
    <xf numFmtId="43" fontId="12" fillId="40" borderId="10" xfId="0" applyNumberFormat="1" applyFont="1" applyFill="1" applyBorder="1" applyAlignment="1">
      <alignment horizontal="center" vertical="center" wrapText="1"/>
    </xf>
    <xf numFmtId="190" fontId="12" fillId="40" borderId="10" xfId="0" applyNumberFormat="1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vertical="center" wrapText="1"/>
    </xf>
    <xf numFmtId="4" fontId="12" fillId="40" borderId="10" xfId="0" applyNumberFormat="1" applyFont="1" applyFill="1" applyBorder="1" applyAlignment="1">
      <alignment horizontal="center" vertical="center" wrapText="1"/>
    </xf>
    <xf numFmtId="0" fontId="12" fillId="40" borderId="10" xfId="0" applyNumberFormat="1" applyFont="1" applyFill="1" applyBorder="1" applyAlignment="1">
      <alignment horizontal="center" vertical="center" wrapText="1"/>
    </xf>
    <xf numFmtId="49" fontId="12" fillId="36" borderId="10" xfId="0" applyNumberFormat="1" applyFont="1" applyFill="1" applyBorder="1" applyAlignment="1">
      <alignment vertical="center" wrapText="1"/>
    </xf>
    <xf numFmtId="0" fontId="12" fillId="36" borderId="10" xfId="0" applyFont="1" applyFill="1" applyBorder="1" applyAlignment="1">
      <alignment vertical="center" wrapText="1"/>
    </xf>
    <xf numFmtId="194" fontId="12" fillId="36" borderId="10" xfId="0" applyNumberFormat="1" applyFont="1" applyFill="1" applyBorder="1" applyAlignment="1">
      <alignment horizontal="center" vertical="center" wrapText="1"/>
    </xf>
    <xf numFmtId="194" fontId="12" fillId="40" borderId="10" xfId="0" applyNumberFormat="1" applyFont="1" applyFill="1" applyBorder="1" applyAlignment="1">
      <alignment horizontal="center" vertical="center" wrapText="1"/>
    </xf>
    <xf numFmtId="2" fontId="12" fillId="37" borderId="10" xfId="0" applyNumberFormat="1" applyFont="1" applyFill="1" applyBorder="1" applyAlignment="1">
      <alignment horizontal="center" vertical="center" wrapText="1"/>
    </xf>
    <xf numFmtId="1" fontId="12" fillId="37" borderId="10" xfId="0" applyNumberFormat="1" applyFont="1" applyFill="1" applyBorder="1" applyAlignment="1">
      <alignment horizontal="center" vertical="center" wrapText="1"/>
    </xf>
    <xf numFmtId="176" fontId="12" fillId="37" borderId="10" xfId="0" applyNumberFormat="1" applyFont="1" applyFill="1" applyBorder="1" applyAlignment="1">
      <alignment horizontal="center" vertical="center" wrapText="1"/>
    </xf>
    <xf numFmtId="43" fontId="12" fillId="35" borderId="10" xfId="0" applyNumberFormat="1" applyFont="1" applyFill="1" applyBorder="1" applyAlignment="1">
      <alignment horizontal="center" vertical="center" wrapText="1"/>
    </xf>
    <xf numFmtId="190" fontId="12" fillId="35" borderId="10" xfId="0" applyNumberFormat="1" applyFont="1" applyFill="1" applyBorder="1" applyAlignment="1">
      <alignment horizontal="center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vertic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43" fontId="12" fillId="38" borderId="10" xfId="0" applyNumberFormat="1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vertical="center" wrapText="1"/>
    </xf>
    <xf numFmtId="49" fontId="12" fillId="37" borderId="10" xfId="0" applyNumberFormat="1" applyFont="1" applyFill="1" applyBorder="1" applyAlignment="1">
      <alignment horizontal="center" vertical="center" wrapText="1"/>
    </xf>
    <xf numFmtId="43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190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190" fontId="52" fillId="0" borderId="10" xfId="0" applyNumberFormat="1" applyFont="1" applyFill="1" applyBorder="1" applyAlignment="1">
      <alignment horizontal="center" wrapText="1"/>
    </xf>
    <xf numFmtId="190" fontId="52" fillId="36" borderId="10" xfId="0" applyNumberFormat="1" applyFont="1" applyFill="1" applyBorder="1" applyAlignment="1">
      <alignment horizontal="center" wrapText="1"/>
    </xf>
    <xf numFmtId="0" fontId="12" fillId="41" borderId="10" xfId="0" applyFont="1" applyFill="1" applyBorder="1" applyAlignment="1">
      <alignment horizontal="center" vertical="center" wrapText="1"/>
    </xf>
    <xf numFmtId="194" fontId="12" fillId="41" borderId="10" xfId="0" applyNumberFormat="1" applyFont="1" applyFill="1" applyBorder="1" applyAlignment="1">
      <alignment horizontal="center" vertical="center" wrapText="1"/>
    </xf>
    <xf numFmtId="4" fontId="12" fillId="41" borderId="10" xfId="0" applyNumberFormat="1" applyFont="1" applyFill="1" applyBorder="1" applyAlignment="1">
      <alignment horizontal="center" vertical="center" wrapText="1"/>
    </xf>
    <xf numFmtId="190" fontId="52" fillId="41" borderId="10" xfId="0" applyNumberFormat="1" applyFont="1" applyFill="1" applyBorder="1" applyAlignment="1">
      <alignment horizontal="center" vertical="center" wrapText="1"/>
    </xf>
    <xf numFmtId="0" fontId="12" fillId="41" borderId="10" xfId="0" applyNumberFormat="1" applyFont="1" applyFill="1" applyBorder="1" applyAlignment="1">
      <alignment horizontal="center" vertical="center" wrapText="1"/>
    </xf>
    <xf numFmtId="0" fontId="12" fillId="42" borderId="10" xfId="0" applyFont="1" applyFill="1" applyBorder="1" applyAlignment="1">
      <alignment horizontal="center" vertical="center" wrapText="1"/>
    </xf>
    <xf numFmtId="194" fontId="12" fillId="42" borderId="10" xfId="0" applyNumberFormat="1" applyFont="1" applyFill="1" applyBorder="1" applyAlignment="1">
      <alignment horizontal="center" vertical="center" wrapText="1"/>
    </xf>
    <xf numFmtId="4" fontId="12" fillId="42" borderId="10" xfId="0" applyNumberFormat="1" applyFont="1" applyFill="1" applyBorder="1" applyAlignment="1">
      <alignment horizontal="center" vertical="center" wrapText="1"/>
    </xf>
    <xf numFmtId="190" fontId="52" fillId="42" borderId="10" xfId="0" applyNumberFormat="1" applyFont="1" applyFill="1" applyBorder="1" applyAlignment="1">
      <alignment horizontal="center" vertical="center" wrapText="1"/>
    </xf>
    <xf numFmtId="0" fontId="12" fillId="42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N136"/>
  <sheetViews>
    <sheetView tabSelected="1" view="pageBreakPreview" zoomScale="80" zoomScaleNormal="75" zoomScaleSheetLayoutView="80" zoomScalePageLayoutView="70" workbookViewId="0" topLeftCell="AF2">
      <selection activeCell="AN63" sqref="AN63"/>
    </sheetView>
  </sheetViews>
  <sheetFormatPr defaultColWidth="9.140625" defaultRowHeight="15"/>
  <cols>
    <col min="1" max="1" width="26.57421875" style="4" hidden="1" customWidth="1"/>
    <col min="2" max="8" width="12.140625" style="4" hidden="1" customWidth="1"/>
    <col min="9" max="9" width="4.57421875" style="4" customWidth="1"/>
    <col min="10" max="10" width="4.421875" style="4" customWidth="1"/>
    <col min="11" max="11" width="4.8515625" style="4" customWidth="1"/>
    <col min="12" max="12" width="4.421875" style="4" customWidth="1"/>
    <col min="13" max="13" width="3.7109375" style="4" customWidth="1"/>
    <col min="14" max="14" width="4.28125" style="4" customWidth="1"/>
    <col min="15" max="15" width="4.421875" style="4" customWidth="1"/>
    <col min="16" max="16" width="4.140625" style="4" customWidth="1"/>
    <col min="17" max="18" width="4.28125" style="4" customWidth="1"/>
    <col min="19" max="19" width="3.7109375" style="4" customWidth="1"/>
    <col min="20" max="20" width="4.00390625" style="4" customWidth="1"/>
    <col min="21" max="21" width="4.57421875" style="4" customWidth="1"/>
    <col min="22" max="22" width="4.140625" style="4" customWidth="1"/>
    <col min="23" max="23" width="4.28125" style="4" customWidth="1"/>
    <col min="24" max="25" width="4.140625" style="4" customWidth="1"/>
    <col min="26" max="26" width="4.00390625" style="4" customWidth="1"/>
    <col min="27" max="27" width="3.7109375" style="4" customWidth="1"/>
    <col min="28" max="28" width="3.8515625" style="4" customWidth="1"/>
    <col min="29" max="29" width="4.28125" style="4" customWidth="1"/>
    <col min="30" max="30" width="4.140625" style="4" customWidth="1"/>
    <col min="31" max="31" width="4.28125" style="4" customWidth="1"/>
    <col min="32" max="32" width="4.140625" style="4" customWidth="1"/>
    <col min="33" max="33" width="4.28125" style="4" customWidth="1"/>
    <col min="34" max="34" width="3.7109375" style="4" customWidth="1"/>
    <col min="35" max="35" width="4.28125" style="4" customWidth="1"/>
    <col min="36" max="36" width="78.57421875" style="2" customWidth="1"/>
    <col min="37" max="37" width="12.7109375" style="45" customWidth="1"/>
    <col min="38" max="38" width="19.57421875" style="48" customWidth="1"/>
    <col min="39" max="39" width="23.28125" style="78" customWidth="1"/>
    <col min="40" max="40" width="22.140625" style="48" customWidth="1"/>
    <col min="41" max="42" width="21.140625" style="48" customWidth="1"/>
    <col min="43" max="43" width="19.421875" style="48" customWidth="1"/>
    <col min="44" max="44" width="20.28125" style="48" customWidth="1"/>
    <col min="45" max="45" width="13.00390625" style="56" customWidth="1"/>
    <col min="46" max="47" width="9.140625" style="1" customWidth="1"/>
    <col min="48" max="48" width="11.28125" style="1" customWidth="1"/>
    <col min="49" max="16384" width="9.140625" style="1" customWidth="1"/>
  </cols>
  <sheetData>
    <row r="1" ht="15" hidden="1"/>
    <row r="2" spans="1:56" s="20" customFormat="1" ht="84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9"/>
      <c r="AK2" s="46"/>
      <c r="AL2" s="49"/>
      <c r="AM2" s="79"/>
      <c r="AN2" s="49"/>
      <c r="AO2" s="268" t="s">
        <v>139</v>
      </c>
      <c r="AP2" s="268"/>
      <c r="AQ2" s="268"/>
      <c r="AR2" s="268"/>
      <c r="AS2" s="268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</row>
    <row r="3" spans="1:56" s="55" customFormat="1" ht="15.75">
      <c r="A3" s="269" t="s">
        <v>10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</row>
    <row r="4" spans="1:56" s="55" customFormat="1" ht="15.75">
      <c r="A4" s="246" t="s">
        <v>73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</row>
    <row r="5" spans="1:56" s="55" customFormat="1" ht="15.75" hidden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21"/>
      <c r="AK5" s="47"/>
      <c r="AL5" s="50"/>
      <c r="AM5" s="80"/>
      <c r="AN5" s="50"/>
      <c r="AO5" s="50"/>
      <c r="AP5" s="50"/>
      <c r="AQ5" s="50"/>
      <c r="AR5" s="50"/>
      <c r="AS5" s="57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</row>
    <row r="6" spans="1:56" s="55" customFormat="1" ht="15.75" customHeight="1" hidden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0"/>
      <c r="AK6" s="10"/>
      <c r="AL6" s="245"/>
      <c r="AM6" s="245"/>
      <c r="AN6" s="245"/>
      <c r="AO6" s="245"/>
      <c r="AP6" s="245"/>
      <c r="AQ6" s="245"/>
      <c r="AR6" s="245"/>
      <c r="AS6" s="245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</row>
    <row r="7" spans="1:56" s="55" customFormat="1" ht="15.75" customHeight="1" hidden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0"/>
      <c r="AK7" s="10"/>
      <c r="AL7" s="245"/>
      <c r="AM7" s="245"/>
      <c r="AN7" s="245"/>
      <c r="AO7" s="245"/>
      <c r="AP7" s="245"/>
      <c r="AQ7" s="245"/>
      <c r="AR7" s="245"/>
      <c r="AS7" s="245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</row>
    <row r="8" spans="1:56" s="55" customFormat="1" ht="15.75" customHeight="1" hidden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0"/>
      <c r="AK8" s="10"/>
      <c r="AL8" s="245"/>
      <c r="AM8" s="245"/>
      <c r="AN8" s="245"/>
      <c r="AO8" s="245"/>
      <c r="AP8" s="245"/>
      <c r="AQ8" s="245"/>
      <c r="AR8" s="245"/>
      <c r="AS8" s="245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</row>
    <row r="9" spans="1:56" s="55" customFormat="1" ht="15.75" customHeight="1" hidden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0"/>
      <c r="AK9" s="10"/>
      <c r="AL9" s="245"/>
      <c r="AM9" s="245"/>
      <c r="AN9" s="245"/>
      <c r="AO9" s="245"/>
      <c r="AP9" s="245"/>
      <c r="AQ9" s="245"/>
      <c r="AR9" s="245"/>
      <c r="AS9" s="245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</row>
    <row r="10" spans="1:56" s="55" customFormat="1" ht="16.5" customHeight="1" hidden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0"/>
      <c r="AK10" s="10"/>
      <c r="AL10" s="247"/>
      <c r="AM10" s="247"/>
      <c r="AN10" s="247"/>
      <c r="AO10" s="247"/>
      <c r="AP10" s="247"/>
      <c r="AQ10" s="247"/>
      <c r="AR10" s="247"/>
      <c r="AS10" s="247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</row>
    <row r="11" spans="1:56" s="55" customFormat="1" ht="15.75">
      <c r="A11" s="246" t="s">
        <v>15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</row>
    <row r="12" spans="1:128" s="29" customFormat="1" ht="19.5" customHeight="1">
      <c r="A12" s="18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  <c r="AK12" s="22"/>
      <c r="AL12" s="51"/>
      <c r="AM12" s="81"/>
      <c r="AN12" s="51"/>
      <c r="AO12" s="51"/>
      <c r="AP12" s="51"/>
      <c r="AQ12" s="51"/>
      <c r="AR12" s="51"/>
      <c r="AS12" s="58"/>
      <c r="AT12" s="23"/>
      <c r="AU12" s="24"/>
      <c r="AV12" s="25"/>
      <c r="AW12" s="25"/>
      <c r="AX12" s="25"/>
      <c r="AY12" s="25"/>
      <c r="AZ12" s="25"/>
      <c r="BA12" s="25"/>
      <c r="BB12" s="25"/>
      <c r="BC12" s="25"/>
      <c r="BD12" s="25"/>
      <c r="BE12" s="23"/>
      <c r="BF12" s="23"/>
      <c r="BG12" s="23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7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</row>
    <row r="13" spans="1:222" s="35" customFormat="1" ht="15.75" customHeight="1">
      <c r="A13" s="3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52" t="s">
        <v>43</v>
      </c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2"/>
      <c r="AL13" s="22"/>
      <c r="AM13" s="8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16"/>
      <c r="BF13" s="15"/>
      <c r="BG13" s="16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2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</row>
    <row r="14" spans="1:222" s="35" customFormat="1" ht="15.75" customHeight="1">
      <c r="A14" s="30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2" t="s">
        <v>74</v>
      </c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2"/>
      <c r="AL14" s="22"/>
      <c r="AM14" s="8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16"/>
      <c r="BF14" s="15"/>
      <c r="BG14" s="16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2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</row>
    <row r="15" spans="1:222" s="35" customFormat="1" ht="15.75" customHeight="1">
      <c r="A15" s="3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52" t="s">
        <v>75</v>
      </c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15"/>
      <c r="AL15" s="52"/>
      <c r="AM15" s="83"/>
      <c r="AN15" s="52"/>
      <c r="AO15" s="52"/>
      <c r="AP15" s="52"/>
      <c r="AQ15" s="52"/>
      <c r="AR15" s="52"/>
      <c r="AS15" s="59"/>
      <c r="AT15" s="15"/>
      <c r="AU15" s="17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5"/>
      <c r="BG15" s="16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2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</row>
    <row r="16" spans="1:222" s="35" customFormat="1" ht="15.75" customHeight="1">
      <c r="A16" s="30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52" t="s">
        <v>44</v>
      </c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15"/>
      <c r="AL16" s="52"/>
      <c r="AM16" s="83"/>
      <c r="AN16" s="52"/>
      <c r="AO16" s="52"/>
      <c r="AP16" s="52"/>
      <c r="AQ16" s="52"/>
      <c r="AR16" s="52"/>
      <c r="AS16" s="59"/>
      <c r="AT16" s="15"/>
      <c r="AU16" s="17"/>
      <c r="AV16" s="15"/>
      <c r="AW16" s="15"/>
      <c r="AX16" s="15"/>
      <c r="AY16" s="15"/>
      <c r="AZ16" s="15"/>
      <c r="BA16" s="15"/>
      <c r="BB16" s="15"/>
      <c r="BC16" s="15"/>
      <c r="BD16" s="15"/>
      <c r="BE16" s="16"/>
      <c r="BF16" s="15"/>
      <c r="BG16" s="16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2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</row>
    <row r="17" spans="1:222" s="35" customFormat="1" ht="15.75" customHeight="1">
      <c r="A17" s="3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52" t="s">
        <v>45</v>
      </c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15"/>
      <c r="AL17" s="52"/>
      <c r="AM17" s="83"/>
      <c r="AN17" s="52"/>
      <c r="AO17" s="52"/>
      <c r="AP17" s="52"/>
      <c r="AQ17" s="52"/>
      <c r="AR17" s="52"/>
      <c r="AS17" s="59"/>
      <c r="AT17" s="15"/>
      <c r="AU17" s="17"/>
      <c r="AV17" s="15"/>
      <c r="AW17" s="15"/>
      <c r="AX17" s="15"/>
      <c r="AY17" s="15"/>
      <c r="AZ17" s="15"/>
      <c r="BA17" s="15"/>
      <c r="BB17" s="15"/>
      <c r="BC17" s="15"/>
      <c r="BD17" s="15"/>
      <c r="BE17" s="16"/>
      <c r="BF17" s="15"/>
      <c r="BG17" s="16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2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</row>
    <row r="18" spans="1:222" s="35" customFormat="1" ht="15.75" customHeight="1">
      <c r="A18" s="30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52" t="s">
        <v>46</v>
      </c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63"/>
      <c r="AL18" s="53"/>
      <c r="AM18" s="84"/>
      <c r="AN18" s="53"/>
      <c r="AO18" s="53"/>
      <c r="AP18" s="53"/>
      <c r="AQ18" s="53"/>
      <c r="AR18" s="53"/>
      <c r="AS18" s="60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5"/>
      <c r="BF18" s="6"/>
      <c r="BG18" s="5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2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</row>
    <row r="19" spans="1:222" s="35" customFormat="1" ht="15.75" customHeight="1">
      <c r="A19" s="30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63"/>
      <c r="AL19" s="53"/>
      <c r="AM19" s="84"/>
      <c r="AN19" s="53"/>
      <c r="AO19" s="53"/>
      <c r="AP19" s="53"/>
      <c r="AQ19" s="53"/>
      <c r="AR19" s="53"/>
      <c r="AS19" s="60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5"/>
      <c r="BF19" s="6"/>
      <c r="BG19" s="5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2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</row>
    <row r="20" spans="1:56" s="3" customFormat="1" ht="28.5" customHeight="1">
      <c r="A20" s="7"/>
      <c r="B20" s="11"/>
      <c r="C20" s="11"/>
      <c r="D20" s="11"/>
      <c r="E20" s="11"/>
      <c r="F20" s="11"/>
      <c r="G20" s="11"/>
      <c r="H20" s="65"/>
      <c r="I20" s="253" t="s">
        <v>42</v>
      </c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5"/>
      <c r="Z20" s="256" t="s">
        <v>41</v>
      </c>
      <c r="AA20" s="257"/>
      <c r="AB20" s="257"/>
      <c r="AC20" s="257"/>
      <c r="AD20" s="257"/>
      <c r="AE20" s="257"/>
      <c r="AF20" s="257"/>
      <c r="AG20" s="257"/>
      <c r="AH20" s="257"/>
      <c r="AI20" s="258"/>
      <c r="AJ20" s="248" t="s">
        <v>5</v>
      </c>
      <c r="AK20" s="249" t="s">
        <v>0</v>
      </c>
      <c r="AL20" s="259"/>
      <c r="AM20" s="260"/>
      <c r="AN20" s="260"/>
      <c r="AO20" s="260"/>
      <c r="AP20" s="260"/>
      <c r="AQ20" s="260"/>
      <c r="AR20" s="251" t="s">
        <v>6</v>
      </c>
      <c r="AS20" s="251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</row>
    <row r="21" spans="1:56" s="3" customFormat="1" ht="15" customHeight="1">
      <c r="A21" s="251"/>
      <c r="B21" s="11"/>
      <c r="C21" s="11"/>
      <c r="D21" s="11"/>
      <c r="E21" s="11"/>
      <c r="F21" s="11"/>
      <c r="G21" s="11"/>
      <c r="H21" s="65"/>
      <c r="I21" s="251" t="s">
        <v>37</v>
      </c>
      <c r="J21" s="251"/>
      <c r="K21" s="251"/>
      <c r="L21" s="251" t="s">
        <v>38</v>
      </c>
      <c r="M21" s="251"/>
      <c r="N21" s="251" t="s">
        <v>39</v>
      </c>
      <c r="O21" s="251"/>
      <c r="P21" s="259" t="s">
        <v>40</v>
      </c>
      <c r="Q21" s="260"/>
      <c r="R21" s="260"/>
      <c r="S21" s="260"/>
      <c r="T21" s="260"/>
      <c r="U21" s="260"/>
      <c r="V21" s="260"/>
      <c r="W21" s="260"/>
      <c r="X21" s="260"/>
      <c r="Y21" s="261"/>
      <c r="Z21" s="259"/>
      <c r="AA21" s="260"/>
      <c r="AB21" s="260"/>
      <c r="AC21" s="260"/>
      <c r="AD21" s="260"/>
      <c r="AE21" s="260"/>
      <c r="AF21" s="260"/>
      <c r="AG21" s="260"/>
      <c r="AH21" s="260"/>
      <c r="AI21" s="261"/>
      <c r="AJ21" s="248"/>
      <c r="AK21" s="250"/>
      <c r="AL21" s="262"/>
      <c r="AM21" s="263"/>
      <c r="AN21" s="263"/>
      <c r="AO21" s="263"/>
      <c r="AP21" s="263"/>
      <c r="AQ21" s="263"/>
      <c r="AR21" s="251"/>
      <c r="AS21" s="251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</row>
    <row r="22" spans="1:56" s="3" customFormat="1" ht="18" customHeight="1">
      <c r="A22" s="251"/>
      <c r="B22" s="11"/>
      <c r="C22" s="11"/>
      <c r="D22" s="11"/>
      <c r="E22" s="11"/>
      <c r="F22" s="11"/>
      <c r="G22" s="11"/>
      <c r="H22" s="65"/>
      <c r="I22" s="251"/>
      <c r="J22" s="251"/>
      <c r="K22" s="251"/>
      <c r="L22" s="251"/>
      <c r="M22" s="251"/>
      <c r="N22" s="251"/>
      <c r="O22" s="251"/>
      <c r="P22" s="262"/>
      <c r="Q22" s="263"/>
      <c r="R22" s="263"/>
      <c r="S22" s="263"/>
      <c r="T22" s="263"/>
      <c r="U22" s="263"/>
      <c r="V22" s="263"/>
      <c r="W22" s="263"/>
      <c r="X22" s="263"/>
      <c r="Y22" s="264"/>
      <c r="Z22" s="262"/>
      <c r="AA22" s="263"/>
      <c r="AB22" s="263"/>
      <c r="AC22" s="263"/>
      <c r="AD22" s="263"/>
      <c r="AE22" s="263"/>
      <c r="AF22" s="263"/>
      <c r="AG22" s="263"/>
      <c r="AH22" s="263"/>
      <c r="AI22" s="264"/>
      <c r="AJ22" s="248"/>
      <c r="AK22" s="250"/>
      <c r="AL22" s="265"/>
      <c r="AM22" s="266"/>
      <c r="AN22" s="266"/>
      <c r="AO22" s="266"/>
      <c r="AP22" s="266"/>
      <c r="AQ22" s="266"/>
      <c r="AR22" s="251"/>
      <c r="AS22" s="251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</row>
    <row r="23" spans="1:56" s="3" customFormat="1" ht="43.5" customHeight="1">
      <c r="A23" s="7"/>
      <c r="B23" s="11"/>
      <c r="C23" s="11"/>
      <c r="D23" s="11"/>
      <c r="E23" s="11"/>
      <c r="F23" s="11"/>
      <c r="G23" s="11"/>
      <c r="H23" s="65"/>
      <c r="I23" s="251"/>
      <c r="J23" s="251"/>
      <c r="K23" s="251"/>
      <c r="L23" s="251"/>
      <c r="M23" s="251"/>
      <c r="N23" s="251"/>
      <c r="O23" s="251"/>
      <c r="P23" s="265"/>
      <c r="Q23" s="266"/>
      <c r="R23" s="266"/>
      <c r="S23" s="266"/>
      <c r="T23" s="266"/>
      <c r="U23" s="266"/>
      <c r="V23" s="266"/>
      <c r="W23" s="266"/>
      <c r="X23" s="266"/>
      <c r="Y23" s="267"/>
      <c r="Z23" s="265"/>
      <c r="AA23" s="266"/>
      <c r="AB23" s="266"/>
      <c r="AC23" s="266"/>
      <c r="AD23" s="266"/>
      <c r="AE23" s="266"/>
      <c r="AF23" s="266"/>
      <c r="AG23" s="266"/>
      <c r="AH23" s="266"/>
      <c r="AI23" s="267"/>
      <c r="AJ23" s="248"/>
      <c r="AK23" s="250"/>
      <c r="AL23" s="7">
        <v>2018</v>
      </c>
      <c r="AM23" s="62">
        <v>2019</v>
      </c>
      <c r="AN23" s="7">
        <v>2020</v>
      </c>
      <c r="AO23" s="7">
        <v>2021</v>
      </c>
      <c r="AP23" s="7">
        <v>2022</v>
      </c>
      <c r="AQ23" s="7">
        <v>2023</v>
      </c>
      <c r="AR23" s="8" t="s">
        <v>7</v>
      </c>
      <c r="AS23" s="61" t="s">
        <v>8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</row>
    <row r="24" spans="1:56" s="3" customFormat="1" ht="17.25" customHeight="1">
      <c r="A24" s="7"/>
      <c r="B24" s="11"/>
      <c r="C24" s="11"/>
      <c r="D24" s="11"/>
      <c r="E24" s="11"/>
      <c r="F24" s="11"/>
      <c r="G24" s="11"/>
      <c r="H24" s="65"/>
      <c r="I24" s="7">
        <v>1</v>
      </c>
      <c r="J24" s="7">
        <v>2</v>
      </c>
      <c r="K24" s="7">
        <v>3</v>
      </c>
      <c r="L24" s="7">
        <v>4</v>
      </c>
      <c r="M24" s="7">
        <v>5</v>
      </c>
      <c r="N24" s="7">
        <v>6</v>
      </c>
      <c r="O24" s="7">
        <v>7</v>
      </c>
      <c r="P24" s="7">
        <v>8</v>
      </c>
      <c r="Q24" s="7">
        <v>9</v>
      </c>
      <c r="R24" s="7">
        <v>10</v>
      </c>
      <c r="S24" s="7">
        <v>11</v>
      </c>
      <c r="T24" s="7">
        <v>12</v>
      </c>
      <c r="U24" s="7">
        <v>13</v>
      </c>
      <c r="V24" s="7">
        <v>14</v>
      </c>
      <c r="W24" s="7">
        <v>15</v>
      </c>
      <c r="X24" s="7">
        <v>16</v>
      </c>
      <c r="Y24" s="7">
        <v>17</v>
      </c>
      <c r="Z24" s="7">
        <v>18</v>
      </c>
      <c r="AA24" s="7">
        <v>19</v>
      </c>
      <c r="AB24" s="7">
        <v>20</v>
      </c>
      <c r="AC24" s="7">
        <v>21</v>
      </c>
      <c r="AD24" s="7">
        <v>22</v>
      </c>
      <c r="AE24" s="7">
        <v>23</v>
      </c>
      <c r="AF24" s="7">
        <v>24</v>
      </c>
      <c r="AG24" s="7">
        <v>25</v>
      </c>
      <c r="AH24" s="7">
        <v>26</v>
      </c>
      <c r="AI24" s="7">
        <v>27</v>
      </c>
      <c r="AJ24" s="7">
        <v>28</v>
      </c>
      <c r="AK24" s="64">
        <v>29</v>
      </c>
      <c r="AL24" s="7">
        <v>30</v>
      </c>
      <c r="AM24" s="62">
        <v>31</v>
      </c>
      <c r="AN24" s="7">
        <v>32</v>
      </c>
      <c r="AO24" s="7">
        <v>33</v>
      </c>
      <c r="AP24" s="7">
        <v>34</v>
      </c>
      <c r="AQ24" s="7">
        <v>35</v>
      </c>
      <c r="AR24" s="7">
        <v>36</v>
      </c>
      <c r="AS24" s="62">
        <v>37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</row>
    <row r="25" spans="1:56" s="41" customFormat="1" ht="79.5" customHeight="1">
      <c r="A25" s="40"/>
      <c r="B25" s="39"/>
      <c r="C25" s="39"/>
      <c r="D25" s="39"/>
      <c r="E25" s="39"/>
      <c r="F25" s="39"/>
      <c r="G25" s="39"/>
      <c r="H25" s="39"/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22">
        <v>0</v>
      </c>
      <c r="O25" s="122">
        <v>0</v>
      </c>
      <c r="P25" s="122">
        <v>0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0</v>
      </c>
      <c r="Y25" s="122">
        <v>0</v>
      </c>
      <c r="Z25" s="122">
        <v>0</v>
      </c>
      <c r="AA25" s="122">
        <v>4</v>
      </c>
      <c r="AB25" s="122">
        <v>0</v>
      </c>
      <c r="AC25" s="122">
        <v>0</v>
      </c>
      <c r="AD25" s="122">
        <v>0</v>
      </c>
      <c r="AE25" s="122">
        <v>0</v>
      </c>
      <c r="AF25" s="122">
        <v>0</v>
      </c>
      <c r="AG25" s="122">
        <v>0</v>
      </c>
      <c r="AH25" s="122">
        <v>0</v>
      </c>
      <c r="AI25" s="122">
        <v>0</v>
      </c>
      <c r="AJ25" s="85" t="s">
        <v>9</v>
      </c>
      <c r="AK25" s="86" t="s">
        <v>12</v>
      </c>
      <c r="AL25" s="156">
        <f>AL32</f>
        <v>54253129.86</v>
      </c>
      <c r="AM25" s="157">
        <f>AM32+AM96</f>
        <v>61771025.71000001</v>
      </c>
      <c r="AN25" s="156">
        <f>AN32+AN96+AN121</f>
        <v>70915202.66000001</v>
      </c>
      <c r="AO25" s="156">
        <f>AO32+AO96+AO121</f>
        <v>58518177.16</v>
      </c>
      <c r="AP25" s="156">
        <f>AP32+AP96+AP121</f>
        <v>59381487.53</v>
      </c>
      <c r="AQ25" s="156">
        <f>AQ32+AQ96+AQ121</f>
        <v>59381487.53</v>
      </c>
      <c r="AR25" s="156">
        <f>SUM(AL25:AQ25)</f>
        <v>364220510.45000005</v>
      </c>
      <c r="AS25" s="158">
        <v>2023</v>
      </c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</row>
    <row r="26" spans="1:56" s="41" customFormat="1" ht="79.5" customHeight="1">
      <c r="A26" s="40"/>
      <c r="B26" s="39"/>
      <c r="C26" s="39"/>
      <c r="D26" s="39"/>
      <c r="E26" s="39"/>
      <c r="F26" s="39"/>
      <c r="G26" s="39"/>
      <c r="H26" s="39"/>
      <c r="I26" s="123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5">
        <v>0</v>
      </c>
      <c r="AA26" s="125">
        <v>4</v>
      </c>
      <c r="AB26" s="125">
        <v>0</v>
      </c>
      <c r="AC26" s="125">
        <v>1</v>
      </c>
      <c r="AD26" s="125">
        <v>0</v>
      </c>
      <c r="AE26" s="125">
        <v>0</v>
      </c>
      <c r="AF26" s="125">
        <v>0</v>
      </c>
      <c r="AG26" s="125">
        <v>0</v>
      </c>
      <c r="AH26" s="125">
        <v>0</v>
      </c>
      <c r="AI26" s="125">
        <v>0</v>
      </c>
      <c r="AJ26" s="87" t="s">
        <v>16</v>
      </c>
      <c r="AK26" s="88" t="s">
        <v>1</v>
      </c>
      <c r="AL26" s="159"/>
      <c r="AM26" s="160"/>
      <c r="AN26" s="159"/>
      <c r="AO26" s="159"/>
      <c r="AP26" s="159"/>
      <c r="AQ26" s="159"/>
      <c r="AR26" s="159"/>
      <c r="AS26" s="161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</row>
    <row r="27" spans="1:45" s="38" customFormat="1" ht="63.75" customHeight="1">
      <c r="A27" s="40"/>
      <c r="B27" s="39"/>
      <c r="C27" s="39"/>
      <c r="D27" s="39"/>
      <c r="E27" s="39"/>
      <c r="F27" s="39"/>
      <c r="G27" s="39"/>
      <c r="H27" s="39"/>
      <c r="I27" s="123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5">
        <v>0</v>
      </c>
      <c r="AA27" s="125">
        <v>4</v>
      </c>
      <c r="AB27" s="125">
        <v>0</v>
      </c>
      <c r="AC27" s="125">
        <v>1</v>
      </c>
      <c r="AD27" s="125">
        <v>0</v>
      </c>
      <c r="AE27" s="125">
        <v>0</v>
      </c>
      <c r="AF27" s="125">
        <v>0</v>
      </c>
      <c r="AG27" s="125">
        <v>0</v>
      </c>
      <c r="AH27" s="125">
        <v>0</v>
      </c>
      <c r="AI27" s="125">
        <v>1</v>
      </c>
      <c r="AJ27" s="87" t="s">
        <v>47</v>
      </c>
      <c r="AK27" s="88" t="s">
        <v>4</v>
      </c>
      <c r="AL27" s="152">
        <v>80</v>
      </c>
      <c r="AM27" s="155">
        <v>85</v>
      </c>
      <c r="AN27" s="152">
        <v>90</v>
      </c>
      <c r="AO27" s="152">
        <v>90</v>
      </c>
      <c r="AP27" s="152">
        <v>90</v>
      </c>
      <c r="AQ27" s="152">
        <v>90</v>
      </c>
      <c r="AR27" s="152">
        <v>90</v>
      </c>
      <c r="AS27" s="155">
        <v>2023</v>
      </c>
    </row>
    <row r="28" spans="1:45" s="38" customFormat="1" ht="99" customHeight="1">
      <c r="A28" s="40"/>
      <c r="B28" s="39"/>
      <c r="C28" s="39"/>
      <c r="D28" s="39"/>
      <c r="E28" s="39"/>
      <c r="F28" s="39"/>
      <c r="G28" s="39"/>
      <c r="H28" s="39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5">
        <v>0</v>
      </c>
      <c r="AA28" s="125">
        <v>4</v>
      </c>
      <c r="AB28" s="125">
        <v>0</v>
      </c>
      <c r="AC28" s="125">
        <v>1</v>
      </c>
      <c r="AD28" s="125">
        <v>0</v>
      </c>
      <c r="AE28" s="125">
        <v>0</v>
      </c>
      <c r="AF28" s="125">
        <v>0</v>
      </c>
      <c r="AG28" s="125">
        <v>0</v>
      </c>
      <c r="AH28" s="125">
        <v>0</v>
      </c>
      <c r="AI28" s="125">
        <v>2</v>
      </c>
      <c r="AJ28" s="87" t="s">
        <v>17</v>
      </c>
      <c r="AK28" s="88" t="s">
        <v>2</v>
      </c>
      <c r="AL28" s="152">
        <v>36</v>
      </c>
      <c r="AM28" s="155">
        <v>36</v>
      </c>
      <c r="AN28" s="152">
        <v>36</v>
      </c>
      <c r="AO28" s="152">
        <v>36</v>
      </c>
      <c r="AP28" s="152">
        <v>36</v>
      </c>
      <c r="AQ28" s="152">
        <v>36</v>
      </c>
      <c r="AR28" s="152">
        <f>AN28</f>
        <v>36</v>
      </c>
      <c r="AS28" s="155">
        <v>2023</v>
      </c>
    </row>
    <row r="29" spans="1:45" s="38" customFormat="1" ht="133.5" customHeight="1">
      <c r="A29" s="40"/>
      <c r="B29" s="39"/>
      <c r="C29" s="39"/>
      <c r="D29" s="39"/>
      <c r="E29" s="39"/>
      <c r="F29" s="39"/>
      <c r="G29" s="39"/>
      <c r="H29" s="39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5">
        <v>0</v>
      </c>
      <c r="AA29" s="125">
        <v>4</v>
      </c>
      <c r="AB29" s="125">
        <v>0</v>
      </c>
      <c r="AC29" s="125">
        <v>1</v>
      </c>
      <c r="AD29" s="125">
        <v>0</v>
      </c>
      <c r="AE29" s="125">
        <v>0</v>
      </c>
      <c r="AF29" s="125">
        <v>0</v>
      </c>
      <c r="AG29" s="125">
        <v>0</v>
      </c>
      <c r="AH29" s="125">
        <v>0</v>
      </c>
      <c r="AI29" s="125">
        <v>3</v>
      </c>
      <c r="AJ29" s="87" t="s">
        <v>18</v>
      </c>
      <c r="AK29" s="88" t="s">
        <v>4</v>
      </c>
      <c r="AL29" s="152">
        <v>100</v>
      </c>
      <c r="AM29" s="155">
        <v>100</v>
      </c>
      <c r="AN29" s="155">
        <v>100</v>
      </c>
      <c r="AO29" s="155">
        <v>100</v>
      </c>
      <c r="AP29" s="155">
        <v>100</v>
      </c>
      <c r="AQ29" s="155">
        <v>100</v>
      </c>
      <c r="AR29" s="152">
        <f>AL29</f>
        <v>100</v>
      </c>
      <c r="AS29" s="155">
        <v>2023</v>
      </c>
    </row>
    <row r="30" spans="1:45" s="38" customFormat="1" ht="57.75" customHeight="1">
      <c r="A30" s="40"/>
      <c r="B30" s="39"/>
      <c r="C30" s="39"/>
      <c r="D30" s="39"/>
      <c r="E30" s="39"/>
      <c r="F30" s="39"/>
      <c r="G30" s="39"/>
      <c r="H30" s="39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5">
        <v>0</v>
      </c>
      <c r="AA30" s="125">
        <v>4</v>
      </c>
      <c r="AB30" s="125">
        <v>0</v>
      </c>
      <c r="AC30" s="125">
        <v>1</v>
      </c>
      <c r="AD30" s="125">
        <v>0</v>
      </c>
      <c r="AE30" s="125">
        <v>0</v>
      </c>
      <c r="AF30" s="125">
        <v>0</v>
      </c>
      <c r="AG30" s="125">
        <v>0</v>
      </c>
      <c r="AH30" s="125">
        <v>0</v>
      </c>
      <c r="AI30" s="125">
        <v>4</v>
      </c>
      <c r="AJ30" s="87" t="s">
        <v>105</v>
      </c>
      <c r="AK30" s="88" t="s">
        <v>4</v>
      </c>
      <c r="AL30" s="152" t="s">
        <v>13</v>
      </c>
      <c r="AM30" s="153">
        <v>101.15</v>
      </c>
      <c r="AN30" s="152">
        <v>102.56</v>
      </c>
      <c r="AO30" s="152">
        <v>104.78</v>
      </c>
      <c r="AP30" s="152">
        <v>107.11</v>
      </c>
      <c r="AQ30" s="152">
        <v>109.44</v>
      </c>
      <c r="AR30" s="152">
        <v>109.44</v>
      </c>
      <c r="AS30" s="155">
        <v>2023</v>
      </c>
    </row>
    <row r="31" spans="1:45" s="38" customFormat="1" ht="57.75" customHeight="1">
      <c r="A31" s="40"/>
      <c r="B31" s="39"/>
      <c r="C31" s="39"/>
      <c r="D31" s="39"/>
      <c r="E31" s="39"/>
      <c r="F31" s="39"/>
      <c r="G31" s="39"/>
      <c r="H31" s="39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5">
        <v>0</v>
      </c>
      <c r="AA31" s="125">
        <v>4</v>
      </c>
      <c r="AB31" s="125">
        <v>0</v>
      </c>
      <c r="AC31" s="125">
        <v>1</v>
      </c>
      <c r="AD31" s="125">
        <v>0</v>
      </c>
      <c r="AE31" s="125">
        <v>0</v>
      </c>
      <c r="AF31" s="125">
        <v>0</v>
      </c>
      <c r="AG31" s="125">
        <v>0</v>
      </c>
      <c r="AH31" s="125">
        <v>0</v>
      </c>
      <c r="AI31" s="125">
        <v>5</v>
      </c>
      <c r="AJ31" s="87" t="s">
        <v>134</v>
      </c>
      <c r="AK31" s="88" t="s">
        <v>12</v>
      </c>
      <c r="AL31" s="152" t="s">
        <v>13</v>
      </c>
      <c r="AM31" s="153" t="s">
        <v>13</v>
      </c>
      <c r="AN31" s="154">
        <v>25613.3</v>
      </c>
      <c r="AO31" s="154">
        <v>25613.3</v>
      </c>
      <c r="AP31" s="154">
        <v>25613.3</v>
      </c>
      <c r="AQ31" s="152" t="s">
        <v>13</v>
      </c>
      <c r="AR31" s="154">
        <v>25613.3</v>
      </c>
      <c r="AS31" s="155">
        <v>2022</v>
      </c>
    </row>
    <row r="32" spans="1:45" s="38" customFormat="1" ht="79.5" customHeight="1">
      <c r="A32" s="69"/>
      <c r="B32" s="70"/>
      <c r="C32" s="70"/>
      <c r="D32" s="70"/>
      <c r="E32" s="70"/>
      <c r="F32" s="70"/>
      <c r="G32" s="70"/>
      <c r="H32" s="70"/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126">
        <v>0</v>
      </c>
      <c r="O32" s="126">
        <v>0</v>
      </c>
      <c r="P32" s="126">
        <v>0</v>
      </c>
      <c r="Q32" s="126">
        <v>0</v>
      </c>
      <c r="R32" s="126">
        <v>0</v>
      </c>
      <c r="S32" s="126">
        <v>0</v>
      </c>
      <c r="T32" s="126">
        <v>0</v>
      </c>
      <c r="U32" s="126">
        <v>0</v>
      </c>
      <c r="V32" s="126">
        <v>0</v>
      </c>
      <c r="W32" s="126">
        <v>0</v>
      </c>
      <c r="X32" s="126">
        <v>0</v>
      </c>
      <c r="Y32" s="126">
        <v>0</v>
      </c>
      <c r="Z32" s="126">
        <v>0</v>
      </c>
      <c r="AA32" s="126">
        <v>4</v>
      </c>
      <c r="AB32" s="126">
        <v>1</v>
      </c>
      <c r="AC32" s="126">
        <v>1</v>
      </c>
      <c r="AD32" s="126">
        <v>0</v>
      </c>
      <c r="AE32" s="126">
        <v>0</v>
      </c>
      <c r="AF32" s="126">
        <v>0</v>
      </c>
      <c r="AG32" s="126">
        <v>0</v>
      </c>
      <c r="AH32" s="126">
        <v>0</v>
      </c>
      <c r="AI32" s="126">
        <v>0</v>
      </c>
      <c r="AJ32" s="89" t="s">
        <v>48</v>
      </c>
      <c r="AK32" s="90" t="s">
        <v>12</v>
      </c>
      <c r="AL32" s="162">
        <f>SUM(AL33+AL52)</f>
        <v>54253129.86</v>
      </c>
      <c r="AM32" s="163">
        <f>SUM(AM33+AM52+AM81)</f>
        <v>53545725.71000001</v>
      </c>
      <c r="AN32" s="162">
        <f>AN33+AN52+AN81+AN87</f>
        <v>69457336.46000001</v>
      </c>
      <c r="AO32" s="162">
        <f>AO33+AO52+AO81+AO87</f>
        <v>58435036.70999999</v>
      </c>
      <c r="AP32" s="162">
        <f>AP33+AP52+AP81+AP87</f>
        <v>59298347.08</v>
      </c>
      <c r="AQ32" s="162">
        <f>AQ33+AQ52+AQ81+AQ87</f>
        <v>59298347.08</v>
      </c>
      <c r="AR32" s="162">
        <f aca="true" t="shared" si="0" ref="AR32:AR47">SUM(AL32:AQ32)</f>
        <v>354287922.9</v>
      </c>
      <c r="AS32" s="164">
        <v>2023</v>
      </c>
    </row>
    <row r="33" spans="1:45" s="38" customFormat="1" ht="79.5" customHeight="1">
      <c r="A33" s="67"/>
      <c r="B33" s="68"/>
      <c r="C33" s="68"/>
      <c r="D33" s="68"/>
      <c r="E33" s="68"/>
      <c r="F33" s="68"/>
      <c r="G33" s="68"/>
      <c r="H33" s="68"/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22">
        <v>0</v>
      </c>
      <c r="Z33" s="122">
        <v>0</v>
      </c>
      <c r="AA33" s="122">
        <v>4</v>
      </c>
      <c r="AB33" s="122">
        <v>1</v>
      </c>
      <c r="AC33" s="122">
        <v>1</v>
      </c>
      <c r="AD33" s="122">
        <v>1</v>
      </c>
      <c r="AE33" s="122">
        <v>0</v>
      </c>
      <c r="AF33" s="122">
        <v>0</v>
      </c>
      <c r="AG33" s="122">
        <v>0</v>
      </c>
      <c r="AH33" s="122">
        <v>0</v>
      </c>
      <c r="AI33" s="122">
        <v>0</v>
      </c>
      <c r="AJ33" s="91" t="s">
        <v>19</v>
      </c>
      <c r="AK33" s="92" t="s">
        <v>12</v>
      </c>
      <c r="AL33" s="156">
        <f>AL36+AL41+AL43+AL45+AL48+AL50</f>
        <v>14233826.44</v>
      </c>
      <c r="AM33" s="157">
        <f>AM36+AM41+AM45+AM48+AM50</f>
        <v>13806510.080000002</v>
      </c>
      <c r="AN33" s="156">
        <f>AN36+AN45+AN48+AN50+AN43</f>
        <v>14316603.45</v>
      </c>
      <c r="AO33" s="156">
        <f>AO36+AO45+AO48+AO50</f>
        <v>13618633.62</v>
      </c>
      <c r="AP33" s="156">
        <f>AP36+AP45+AP48+AP50</f>
        <v>13618633.62</v>
      </c>
      <c r="AQ33" s="156">
        <f>AQ36+AQ45+AQ48+AQ50</f>
        <v>13618633.62</v>
      </c>
      <c r="AR33" s="156">
        <f t="shared" si="0"/>
        <v>83212840.83</v>
      </c>
      <c r="AS33" s="158">
        <v>2023</v>
      </c>
    </row>
    <row r="34" spans="1:45" s="38" customFormat="1" ht="79.5" customHeight="1">
      <c r="A34" s="40"/>
      <c r="B34" s="39"/>
      <c r="C34" s="39"/>
      <c r="D34" s="39"/>
      <c r="E34" s="39"/>
      <c r="F34" s="39"/>
      <c r="G34" s="39"/>
      <c r="H34" s="39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>
        <v>0</v>
      </c>
      <c r="AA34" s="124">
        <v>4</v>
      </c>
      <c r="AB34" s="124">
        <v>1</v>
      </c>
      <c r="AC34" s="124">
        <v>1</v>
      </c>
      <c r="AD34" s="124">
        <v>1</v>
      </c>
      <c r="AE34" s="124">
        <v>0</v>
      </c>
      <c r="AF34" s="124">
        <v>0</v>
      </c>
      <c r="AG34" s="124">
        <v>0</v>
      </c>
      <c r="AH34" s="124">
        <v>0</v>
      </c>
      <c r="AI34" s="124">
        <v>1</v>
      </c>
      <c r="AJ34" s="87" t="s">
        <v>20</v>
      </c>
      <c r="AK34" s="88" t="s">
        <v>2</v>
      </c>
      <c r="AL34" s="165">
        <v>85000</v>
      </c>
      <c r="AM34" s="165">
        <v>85000</v>
      </c>
      <c r="AN34" s="165">
        <v>85000</v>
      </c>
      <c r="AO34" s="165">
        <v>85000</v>
      </c>
      <c r="AP34" s="165">
        <v>85000</v>
      </c>
      <c r="AQ34" s="165">
        <v>85000</v>
      </c>
      <c r="AR34" s="165">
        <f t="shared" si="0"/>
        <v>510000</v>
      </c>
      <c r="AS34" s="155">
        <v>2023</v>
      </c>
    </row>
    <row r="35" spans="1:45" s="38" customFormat="1" ht="79.5" customHeight="1">
      <c r="A35" s="40"/>
      <c r="B35" s="39"/>
      <c r="C35" s="39"/>
      <c r="D35" s="39"/>
      <c r="E35" s="39"/>
      <c r="F35" s="39"/>
      <c r="G35" s="39"/>
      <c r="H35" s="39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>
        <v>0</v>
      </c>
      <c r="AA35" s="124">
        <v>4</v>
      </c>
      <c r="AB35" s="124">
        <v>1</v>
      </c>
      <c r="AC35" s="124">
        <v>1</v>
      </c>
      <c r="AD35" s="124">
        <v>1</v>
      </c>
      <c r="AE35" s="124">
        <v>0</v>
      </c>
      <c r="AF35" s="124">
        <v>0</v>
      </c>
      <c r="AG35" s="124">
        <v>0</v>
      </c>
      <c r="AH35" s="124">
        <v>0</v>
      </c>
      <c r="AI35" s="124">
        <v>2</v>
      </c>
      <c r="AJ35" s="87" t="s">
        <v>21</v>
      </c>
      <c r="AK35" s="88" t="s">
        <v>2</v>
      </c>
      <c r="AL35" s="165">
        <v>5500</v>
      </c>
      <c r="AM35" s="155">
        <v>5550</v>
      </c>
      <c r="AN35" s="165">
        <v>5550</v>
      </c>
      <c r="AO35" s="165">
        <v>5550</v>
      </c>
      <c r="AP35" s="165">
        <v>5550</v>
      </c>
      <c r="AQ35" s="165">
        <v>5550</v>
      </c>
      <c r="AR35" s="165">
        <f t="shared" si="0"/>
        <v>33250</v>
      </c>
      <c r="AS35" s="155">
        <v>2023</v>
      </c>
    </row>
    <row r="36" spans="1:45" s="38" customFormat="1" ht="79.5" customHeight="1">
      <c r="A36" s="40"/>
      <c r="B36" s="39"/>
      <c r="C36" s="39"/>
      <c r="D36" s="39"/>
      <c r="E36" s="39"/>
      <c r="F36" s="39"/>
      <c r="G36" s="39"/>
      <c r="H36" s="39"/>
      <c r="I36" s="127">
        <v>0</v>
      </c>
      <c r="J36" s="127">
        <v>3</v>
      </c>
      <c r="K36" s="127">
        <v>2</v>
      </c>
      <c r="L36" s="127">
        <v>0</v>
      </c>
      <c r="M36" s="127">
        <v>8</v>
      </c>
      <c r="N36" s="127">
        <v>0</v>
      </c>
      <c r="O36" s="127">
        <v>1</v>
      </c>
      <c r="P36" s="127">
        <v>0</v>
      </c>
      <c r="Q36" s="127">
        <v>4</v>
      </c>
      <c r="R36" s="127">
        <v>1</v>
      </c>
      <c r="S36" s="127">
        <v>0</v>
      </c>
      <c r="T36" s="127">
        <v>1</v>
      </c>
      <c r="U36" s="127">
        <v>2</v>
      </c>
      <c r="V36" s="127">
        <v>0</v>
      </c>
      <c r="W36" s="127">
        <v>0</v>
      </c>
      <c r="X36" s="127">
        <v>4</v>
      </c>
      <c r="Y36" s="127" t="s">
        <v>54</v>
      </c>
      <c r="Z36" s="127">
        <v>0</v>
      </c>
      <c r="AA36" s="127">
        <v>4</v>
      </c>
      <c r="AB36" s="127">
        <v>1</v>
      </c>
      <c r="AC36" s="127">
        <v>1</v>
      </c>
      <c r="AD36" s="127">
        <v>1</v>
      </c>
      <c r="AE36" s="127">
        <v>0</v>
      </c>
      <c r="AF36" s="127">
        <v>0</v>
      </c>
      <c r="AG36" s="127">
        <v>1</v>
      </c>
      <c r="AH36" s="127">
        <v>0</v>
      </c>
      <c r="AI36" s="127">
        <v>0</v>
      </c>
      <c r="AJ36" s="93" t="s">
        <v>49</v>
      </c>
      <c r="AK36" s="94" t="s">
        <v>12</v>
      </c>
      <c r="AL36" s="166">
        <v>8053584.46</v>
      </c>
      <c r="AM36" s="167">
        <v>7899713.36</v>
      </c>
      <c r="AN36" s="168">
        <f>7681807.07-2600+60340+95000</f>
        <v>7834547.07</v>
      </c>
      <c r="AO36" s="168">
        <v>7680107.07</v>
      </c>
      <c r="AP36" s="168">
        <v>7680107.07</v>
      </c>
      <c r="AQ36" s="168">
        <v>7680107.07</v>
      </c>
      <c r="AR36" s="168">
        <f t="shared" si="0"/>
        <v>46828166.1</v>
      </c>
      <c r="AS36" s="169">
        <v>2023</v>
      </c>
    </row>
    <row r="37" spans="1:45" s="38" customFormat="1" ht="79.5" customHeight="1">
      <c r="A37" s="40"/>
      <c r="B37" s="39"/>
      <c r="C37" s="39"/>
      <c r="D37" s="39"/>
      <c r="E37" s="39"/>
      <c r="F37" s="39"/>
      <c r="G37" s="39"/>
      <c r="H37" s="39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>
        <v>0</v>
      </c>
      <c r="AA37" s="124">
        <v>4</v>
      </c>
      <c r="AB37" s="124">
        <v>1</v>
      </c>
      <c r="AC37" s="124">
        <v>1</v>
      </c>
      <c r="AD37" s="124">
        <v>1</v>
      </c>
      <c r="AE37" s="124">
        <v>0</v>
      </c>
      <c r="AF37" s="124">
        <v>0</v>
      </c>
      <c r="AG37" s="124">
        <v>1</v>
      </c>
      <c r="AH37" s="124">
        <v>0</v>
      </c>
      <c r="AI37" s="124">
        <v>1</v>
      </c>
      <c r="AJ37" s="95" t="s">
        <v>23</v>
      </c>
      <c r="AK37" s="96" t="s">
        <v>2</v>
      </c>
      <c r="AL37" s="170">
        <v>302000</v>
      </c>
      <c r="AM37" s="171">
        <v>264000</v>
      </c>
      <c r="AN37" s="170">
        <v>264000</v>
      </c>
      <c r="AO37" s="170">
        <v>264000</v>
      </c>
      <c r="AP37" s="170">
        <v>264000</v>
      </c>
      <c r="AQ37" s="170">
        <v>264000</v>
      </c>
      <c r="AR37" s="170">
        <f t="shared" si="0"/>
        <v>1622000</v>
      </c>
      <c r="AS37" s="155">
        <v>2023</v>
      </c>
    </row>
    <row r="38" spans="1:45" s="38" customFormat="1" ht="79.5" customHeight="1">
      <c r="A38" s="40"/>
      <c r="B38" s="39"/>
      <c r="C38" s="39"/>
      <c r="D38" s="39"/>
      <c r="E38" s="39"/>
      <c r="F38" s="39"/>
      <c r="G38" s="39"/>
      <c r="H38" s="39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>
        <v>0</v>
      </c>
      <c r="AA38" s="124">
        <v>4</v>
      </c>
      <c r="AB38" s="124">
        <v>1</v>
      </c>
      <c r="AC38" s="124">
        <v>1</v>
      </c>
      <c r="AD38" s="124">
        <v>1</v>
      </c>
      <c r="AE38" s="124">
        <v>0</v>
      </c>
      <c r="AF38" s="124">
        <v>0</v>
      </c>
      <c r="AG38" s="124">
        <v>1</v>
      </c>
      <c r="AH38" s="124">
        <v>0</v>
      </c>
      <c r="AI38" s="124">
        <v>2</v>
      </c>
      <c r="AJ38" s="87" t="s">
        <v>24</v>
      </c>
      <c r="AK38" s="88" t="s">
        <v>2</v>
      </c>
      <c r="AL38" s="152">
        <v>1200</v>
      </c>
      <c r="AM38" s="155">
        <v>950</v>
      </c>
      <c r="AN38" s="155">
        <v>950</v>
      </c>
      <c r="AO38" s="155">
        <v>950</v>
      </c>
      <c r="AP38" s="155">
        <v>950</v>
      </c>
      <c r="AQ38" s="155">
        <v>950</v>
      </c>
      <c r="AR38" s="172">
        <f t="shared" si="0"/>
        <v>5950</v>
      </c>
      <c r="AS38" s="155">
        <v>2023</v>
      </c>
    </row>
    <row r="39" spans="1:45" s="38" customFormat="1" ht="79.5" customHeight="1">
      <c r="A39" s="40"/>
      <c r="B39" s="39"/>
      <c r="C39" s="39"/>
      <c r="D39" s="39"/>
      <c r="E39" s="39"/>
      <c r="F39" s="39"/>
      <c r="G39" s="39"/>
      <c r="H39" s="39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>
        <v>0</v>
      </c>
      <c r="AA39" s="124">
        <v>4</v>
      </c>
      <c r="AB39" s="124">
        <v>1</v>
      </c>
      <c r="AC39" s="124">
        <v>1</v>
      </c>
      <c r="AD39" s="124">
        <v>1</v>
      </c>
      <c r="AE39" s="124">
        <v>0</v>
      </c>
      <c r="AF39" s="124">
        <v>0</v>
      </c>
      <c r="AG39" s="124">
        <v>1</v>
      </c>
      <c r="AH39" s="124">
        <v>0</v>
      </c>
      <c r="AI39" s="124">
        <v>3</v>
      </c>
      <c r="AJ39" s="87" t="s">
        <v>67</v>
      </c>
      <c r="AK39" s="88" t="s">
        <v>2</v>
      </c>
      <c r="AL39" s="173">
        <v>3400</v>
      </c>
      <c r="AM39" s="153">
        <v>2500</v>
      </c>
      <c r="AN39" s="173">
        <v>2500</v>
      </c>
      <c r="AO39" s="173">
        <v>2500</v>
      </c>
      <c r="AP39" s="173">
        <v>2500</v>
      </c>
      <c r="AQ39" s="173">
        <v>2500</v>
      </c>
      <c r="AR39" s="170">
        <f t="shared" si="0"/>
        <v>15900</v>
      </c>
      <c r="AS39" s="155">
        <v>2023</v>
      </c>
    </row>
    <row r="40" spans="1:45" s="38" customFormat="1" ht="79.5" customHeight="1">
      <c r="A40" s="40"/>
      <c r="B40" s="39"/>
      <c r="C40" s="39"/>
      <c r="D40" s="39"/>
      <c r="E40" s="39"/>
      <c r="F40" s="39"/>
      <c r="G40" s="39"/>
      <c r="H40" s="39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>
        <v>0</v>
      </c>
      <c r="AA40" s="124">
        <v>4</v>
      </c>
      <c r="AB40" s="124">
        <v>1</v>
      </c>
      <c r="AC40" s="124">
        <v>1</v>
      </c>
      <c r="AD40" s="124">
        <v>1</v>
      </c>
      <c r="AE40" s="124">
        <v>0</v>
      </c>
      <c r="AF40" s="124">
        <v>0</v>
      </c>
      <c r="AG40" s="124">
        <v>1</v>
      </c>
      <c r="AH40" s="124">
        <v>0</v>
      </c>
      <c r="AI40" s="124">
        <v>4</v>
      </c>
      <c r="AJ40" s="87" t="s">
        <v>14</v>
      </c>
      <c r="AK40" s="88" t="s">
        <v>11</v>
      </c>
      <c r="AL40" s="155">
        <v>6</v>
      </c>
      <c r="AM40" s="155">
        <v>6</v>
      </c>
      <c r="AN40" s="155">
        <v>6</v>
      </c>
      <c r="AO40" s="155">
        <v>6</v>
      </c>
      <c r="AP40" s="155">
        <v>6</v>
      </c>
      <c r="AQ40" s="155">
        <v>6</v>
      </c>
      <c r="AR40" s="170">
        <f t="shared" si="0"/>
        <v>36</v>
      </c>
      <c r="AS40" s="155">
        <v>2023</v>
      </c>
    </row>
    <row r="41" spans="1:45" s="44" customFormat="1" ht="85.5" customHeight="1">
      <c r="A41" s="36"/>
      <c r="B41" s="37"/>
      <c r="C41" s="37"/>
      <c r="D41" s="37"/>
      <c r="E41" s="37"/>
      <c r="F41" s="37"/>
      <c r="G41" s="37"/>
      <c r="H41" s="37"/>
      <c r="I41" s="127">
        <v>0</v>
      </c>
      <c r="J41" s="127">
        <v>3</v>
      </c>
      <c r="K41" s="127">
        <v>2</v>
      </c>
      <c r="L41" s="127">
        <v>0</v>
      </c>
      <c r="M41" s="127">
        <v>8</v>
      </c>
      <c r="N41" s="127">
        <v>0</v>
      </c>
      <c r="O41" s="127">
        <v>1</v>
      </c>
      <c r="P41" s="127">
        <v>0</v>
      </c>
      <c r="Q41" s="127">
        <v>4</v>
      </c>
      <c r="R41" s="127">
        <v>1</v>
      </c>
      <c r="S41" s="127">
        <v>0</v>
      </c>
      <c r="T41" s="127">
        <v>1</v>
      </c>
      <c r="U41" s="127" t="s">
        <v>111</v>
      </c>
      <c r="V41" s="127">
        <v>5</v>
      </c>
      <c r="W41" s="127">
        <v>1</v>
      </c>
      <c r="X41" s="127">
        <v>9</v>
      </c>
      <c r="Y41" s="127">
        <v>1</v>
      </c>
      <c r="Z41" s="127">
        <v>0</v>
      </c>
      <c r="AA41" s="127">
        <v>4</v>
      </c>
      <c r="AB41" s="127">
        <v>1</v>
      </c>
      <c r="AC41" s="127">
        <v>1</v>
      </c>
      <c r="AD41" s="127">
        <v>1</v>
      </c>
      <c r="AE41" s="127">
        <v>0</v>
      </c>
      <c r="AF41" s="127">
        <v>0</v>
      </c>
      <c r="AG41" s="127">
        <v>2</v>
      </c>
      <c r="AH41" s="127">
        <v>0</v>
      </c>
      <c r="AI41" s="127">
        <v>0</v>
      </c>
      <c r="AJ41" s="93" t="s">
        <v>101</v>
      </c>
      <c r="AK41" s="94" t="s">
        <v>12</v>
      </c>
      <c r="AL41" s="166">
        <v>0</v>
      </c>
      <c r="AM41" s="167">
        <v>243100</v>
      </c>
      <c r="AN41" s="168">
        <v>0</v>
      </c>
      <c r="AO41" s="168">
        <v>0</v>
      </c>
      <c r="AP41" s="168">
        <v>0</v>
      </c>
      <c r="AQ41" s="168">
        <v>0</v>
      </c>
      <c r="AR41" s="168">
        <f t="shared" si="0"/>
        <v>243100</v>
      </c>
      <c r="AS41" s="169">
        <v>2019</v>
      </c>
    </row>
    <row r="42" spans="1:45" s="38" customFormat="1" ht="79.5" customHeight="1">
      <c r="A42" s="40"/>
      <c r="B42" s="39"/>
      <c r="C42" s="39"/>
      <c r="D42" s="39"/>
      <c r="E42" s="39"/>
      <c r="F42" s="39"/>
      <c r="G42" s="39"/>
      <c r="H42" s="39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>
        <v>0</v>
      </c>
      <c r="AA42" s="124">
        <v>4</v>
      </c>
      <c r="AB42" s="124">
        <v>1</v>
      </c>
      <c r="AC42" s="124">
        <v>1</v>
      </c>
      <c r="AD42" s="124">
        <v>1</v>
      </c>
      <c r="AE42" s="124">
        <v>0</v>
      </c>
      <c r="AF42" s="124">
        <v>0</v>
      </c>
      <c r="AG42" s="124">
        <v>2</v>
      </c>
      <c r="AH42" s="124">
        <v>0</v>
      </c>
      <c r="AI42" s="124">
        <v>1</v>
      </c>
      <c r="AJ42" s="87" t="s">
        <v>22</v>
      </c>
      <c r="AK42" s="88" t="s">
        <v>2</v>
      </c>
      <c r="AL42" s="173">
        <v>0</v>
      </c>
      <c r="AM42" s="155">
        <v>440</v>
      </c>
      <c r="AN42" s="155">
        <v>0</v>
      </c>
      <c r="AO42" s="155">
        <v>0</v>
      </c>
      <c r="AP42" s="155">
        <v>0</v>
      </c>
      <c r="AQ42" s="155">
        <v>0</v>
      </c>
      <c r="AR42" s="155">
        <f t="shared" si="0"/>
        <v>440</v>
      </c>
      <c r="AS42" s="155">
        <v>2019</v>
      </c>
    </row>
    <row r="43" spans="1:45" s="38" customFormat="1" ht="119.25" customHeight="1">
      <c r="A43" s="36"/>
      <c r="B43" s="37"/>
      <c r="C43" s="37"/>
      <c r="D43" s="37"/>
      <c r="E43" s="37"/>
      <c r="F43" s="37"/>
      <c r="G43" s="37"/>
      <c r="H43" s="37"/>
      <c r="I43" s="127">
        <v>0</v>
      </c>
      <c r="J43" s="127">
        <v>3</v>
      </c>
      <c r="K43" s="127">
        <v>2</v>
      </c>
      <c r="L43" s="127">
        <v>0</v>
      </c>
      <c r="M43" s="127">
        <v>8</v>
      </c>
      <c r="N43" s="127">
        <v>0</v>
      </c>
      <c r="O43" s="127">
        <v>1</v>
      </c>
      <c r="P43" s="127">
        <v>0</v>
      </c>
      <c r="Q43" s="127">
        <v>4</v>
      </c>
      <c r="R43" s="127">
        <v>1</v>
      </c>
      <c r="S43" s="127">
        <v>0</v>
      </c>
      <c r="T43" s="127">
        <v>1</v>
      </c>
      <c r="U43" s="127" t="s">
        <v>111</v>
      </c>
      <c r="V43" s="127">
        <v>5</v>
      </c>
      <c r="W43" s="127">
        <v>1</v>
      </c>
      <c r="X43" s="127">
        <v>9</v>
      </c>
      <c r="Y43" s="127">
        <v>2</v>
      </c>
      <c r="Z43" s="127">
        <v>0</v>
      </c>
      <c r="AA43" s="127">
        <v>4</v>
      </c>
      <c r="AB43" s="127">
        <v>1</v>
      </c>
      <c r="AC43" s="127">
        <v>1</v>
      </c>
      <c r="AD43" s="127">
        <v>1</v>
      </c>
      <c r="AE43" s="127">
        <v>0</v>
      </c>
      <c r="AF43" s="127">
        <v>0</v>
      </c>
      <c r="AG43" s="127">
        <v>3</v>
      </c>
      <c r="AH43" s="127">
        <v>0</v>
      </c>
      <c r="AI43" s="127">
        <v>0</v>
      </c>
      <c r="AJ43" s="97" t="s">
        <v>135</v>
      </c>
      <c r="AK43" s="98" t="s">
        <v>12</v>
      </c>
      <c r="AL43" s="166">
        <v>0</v>
      </c>
      <c r="AM43" s="167">
        <v>0</v>
      </c>
      <c r="AN43" s="168">
        <f>2600+48900</f>
        <v>51500</v>
      </c>
      <c r="AO43" s="168">
        <v>0</v>
      </c>
      <c r="AP43" s="168">
        <v>0</v>
      </c>
      <c r="AQ43" s="168">
        <v>0</v>
      </c>
      <c r="AR43" s="168">
        <f t="shared" si="0"/>
        <v>51500</v>
      </c>
      <c r="AS43" s="169">
        <v>2021</v>
      </c>
    </row>
    <row r="44" spans="1:45" s="38" customFormat="1" ht="56.25" customHeight="1">
      <c r="A44" s="42"/>
      <c r="B44" s="43"/>
      <c r="C44" s="43"/>
      <c r="D44" s="43"/>
      <c r="E44" s="43"/>
      <c r="F44" s="43"/>
      <c r="G44" s="43"/>
      <c r="H44" s="43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>
        <v>0</v>
      </c>
      <c r="AA44" s="125">
        <v>4</v>
      </c>
      <c r="AB44" s="125">
        <v>1</v>
      </c>
      <c r="AC44" s="125">
        <v>1</v>
      </c>
      <c r="AD44" s="125">
        <v>1</v>
      </c>
      <c r="AE44" s="125">
        <v>0</v>
      </c>
      <c r="AF44" s="125">
        <v>0</v>
      </c>
      <c r="AG44" s="125">
        <v>3</v>
      </c>
      <c r="AH44" s="125">
        <v>0</v>
      </c>
      <c r="AI44" s="125">
        <v>1</v>
      </c>
      <c r="AJ44" s="99" t="s">
        <v>136</v>
      </c>
      <c r="AK44" s="100" t="s">
        <v>2</v>
      </c>
      <c r="AL44" s="174">
        <v>0</v>
      </c>
      <c r="AM44" s="171">
        <v>0</v>
      </c>
      <c r="AN44" s="175">
        <v>3</v>
      </c>
      <c r="AO44" s="174">
        <v>0</v>
      </c>
      <c r="AP44" s="174">
        <v>0</v>
      </c>
      <c r="AQ44" s="174">
        <v>0</v>
      </c>
      <c r="AR44" s="175">
        <f t="shared" si="0"/>
        <v>3</v>
      </c>
      <c r="AS44" s="172">
        <v>2021</v>
      </c>
    </row>
    <row r="45" spans="1:45" s="38" customFormat="1" ht="79.5" customHeight="1">
      <c r="A45" s="36"/>
      <c r="B45" s="37"/>
      <c r="C45" s="37"/>
      <c r="D45" s="37"/>
      <c r="E45" s="37"/>
      <c r="F45" s="37"/>
      <c r="G45" s="37"/>
      <c r="H45" s="37"/>
      <c r="I45" s="127">
        <v>0</v>
      </c>
      <c r="J45" s="127">
        <v>3</v>
      </c>
      <c r="K45" s="127">
        <v>2</v>
      </c>
      <c r="L45" s="127">
        <v>0</v>
      </c>
      <c r="M45" s="127">
        <v>8</v>
      </c>
      <c r="N45" s="127">
        <v>0</v>
      </c>
      <c r="O45" s="127">
        <v>1</v>
      </c>
      <c r="P45" s="127">
        <v>0</v>
      </c>
      <c r="Q45" s="127">
        <v>4</v>
      </c>
      <c r="R45" s="127">
        <v>1</v>
      </c>
      <c r="S45" s="127">
        <v>0</v>
      </c>
      <c r="T45" s="127">
        <v>1</v>
      </c>
      <c r="U45" s="127">
        <v>2</v>
      </c>
      <c r="V45" s="127">
        <v>0</v>
      </c>
      <c r="W45" s="127">
        <v>0</v>
      </c>
      <c r="X45" s="127">
        <v>4</v>
      </c>
      <c r="Y45" s="127" t="s">
        <v>54</v>
      </c>
      <c r="Z45" s="127">
        <v>0</v>
      </c>
      <c r="AA45" s="127">
        <v>4</v>
      </c>
      <c r="AB45" s="127">
        <v>1</v>
      </c>
      <c r="AC45" s="127">
        <v>1</v>
      </c>
      <c r="AD45" s="127">
        <v>1</v>
      </c>
      <c r="AE45" s="127">
        <v>0</v>
      </c>
      <c r="AF45" s="127">
        <v>0</v>
      </c>
      <c r="AG45" s="127">
        <v>4</v>
      </c>
      <c r="AH45" s="127">
        <v>0</v>
      </c>
      <c r="AI45" s="127">
        <v>0</v>
      </c>
      <c r="AJ45" s="97" t="s">
        <v>25</v>
      </c>
      <c r="AK45" s="98" t="s">
        <v>12</v>
      </c>
      <c r="AL45" s="166">
        <v>883007.82</v>
      </c>
      <c r="AM45" s="167">
        <v>924415.01</v>
      </c>
      <c r="AN45" s="168">
        <f>932474.85+323118+38092</f>
        <v>1293684.85</v>
      </c>
      <c r="AO45" s="168">
        <v>932474.85</v>
      </c>
      <c r="AP45" s="168">
        <v>932474.85</v>
      </c>
      <c r="AQ45" s="168">
        <v>932474.85</v>
      </c>
      <c r="AR45" s="168">
        <f t="shared" si="0"/>
        <v>5898532.2299999995</v>
      </c>
      <c r="AS45" s="169">
        <v>2023</v>
      </c>
    </row>
    <row r="46" spans="1:45" s="38" customFormat="1" ht="79.5" customHeight="1">
      <c r="A46" s="42"/>
      <c r="B46" s="43"/>
      <c r="C46" s="43"/>
      <c r="D46" s="43"/>
      <c r="E46" s="43"/>
      <c r="F46" s="43"/>
      <c r="G46" s="43"/>
      <c r="H46" s="43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>
        <v>0</v>
      </c>
      <c r="AA46" s="125">
        <v>4</v>
      </c>
      <c r="AB46" s="125">
        <v>1</v>
      </c>
      <c r="AC46" s="125">
        <v>1</v>
      </c>
      <c r="AD46" s="125">
        <v>1</v>
      </c>
      <c r="AE46" s="125">
        <v>0</v>
      </c>
      <c r="AF46" s="125">
        <v>0</v>
      </c>
      <c r="AG46" s="125">
        <v>4</v>
      </c>
      <c r="AH46" s="125">
        <v>0</v>
      </c>
      <c r="AI46" s="125">
        <v>1</v>
      </c>
      <c r="AJ46" s="99" t="s">
        <v>51</v>
      </c>
      <c r="AK46" s="100" t="s">
        <v>2</v>
      </c>
      <c r="AL46" s="172">
        <v>450</v>
      </c>
      <c r="AM46" s="172">
        <v>450</v>
      </c>
      <c r="AN46" s="172">
        <v>450</v>
      </c>
      <c r="AO46" s="172">
        <v>450</v>
      </c>
      <c r="AP46" s="172">
        <v>450</v>
      </c>
      <c r="AQ46" s="172">
        <v>450</v>
      </c>
      <c r="AR46" s="174">
        <f t="shared" si="0"/>
        <v>2700</v>
      </c>
      <c r="AS46" s="172">
        <v>2023</v>
      </c>
    </row>
    <row r="47" spans="1:45" s="38" customFormat="1" ht="79.5" customHeight="1">
      <c r="A47" s="42"/>
      <c r="B47" s="43"/>
      <c r="C47" s="43"/>
      <c r="D47" s="43"/>
      <c r="E47" s="43"/>
      <c r="F47" s="43"/>
      <c r="G47" s="43"/>
      <c r="H47" s="43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>
        <v>0</v>
      </c>
      <c r="AA47" s="125">
        <v>4</v>
      </c>
      <c r="AB47" s="125">
        <v>1</v>
      </c>
      <c r="AC47" s="125">
        <v>1</v>
      </c>
      <c r="AD47" s="125">
        <v>1</v>
      </c>
      <c r="AE47" s="125">
        <v>0</v>
      </c>
      <c r="AF47" s="125">
        <v>0</v>
      </c>
      <c r="AG47" s="125">
        <v>4</v>
      </c>
      <c r="AH47" s="125">
        <v>0</v>
      </c>
      <c r="AI47" s="125">
        <v>2</v>
      </c>
      <c r="AJ47" s="99" t="s">
        <v>52</v>
      </c>
      <c r="AK47" s="100" t="s">
        <v>2</v>
      </c>
      <c r="AL47" s="172">
        <v>11</v>
      </c>
      <c r="AM47" s="172">
        <v>11</v>
      </c>
      <c r="AN47" s="172">
        <v>11</v>
      </c>
      <c r="AO47" s="172">
        <v>11</v>
      </c>
      <c r="AP47" s="172">
        <v>11</v>
      </c>
      <c r="AQ47" s="172">
        <v>11</v>
      </c>
      <c r="AR47" s="174">
        <f t="shared" si="0"/>
        <v>66</v>
      </c>
      <c r="AS47" s="172">
        <v>2023</v>
      </c>
    </row>
    <row r="48" spans="1:45" s="38" customFormat="1" ht="79.5" customHeight="1">
      <c r="A48" s="42"/>
      <c r="B48" s="43"/>
      <c r="C48" s="43"/>
      <c r="D48" s="43"/>
      <c r="E48" s="43"/>
      <c r="F48" s="43"/>
      <c r="G48" s="43"/>
      <c r="H48" s="43"/>
      <c r="I48" s="127">
        <v>0</v>
      </c>
      <c r="J48" s="127">
        <v>3</v>
      </c>
      <c r="K48" s="127">
        <v>2</v>
      </c>
      <c r="L48" s="127">
        <v>0</v>
      </c>
      <c r="M48" s="127">
        <v>8</v>
      </c>
      <c r="N48" s="127">
        <v>0</v>
      </c>
      <c r="O48" s="127">
        <v>1</v>
      </c>
      <c r="P48" s="127">
        <v>0</v>
      </c>
      <c r="Q48" s="127">
        <v>4</v>
      </c>
      <c r="R48" s="127">
        <v>1</v>
      </c>
      <c r="S48" s="127">
        <v>0</v>
      </c>
      <c r="T48" s="127">
        <v>1</v>
      </c>
      <c r="U48" s="127" t="s">
        <v>61</v>
      </c>
      <c r="V48" s="127">
        <v>0</v>
      </c>
      <c r="W48" s="127">
        <v>6</v>
      </c>
      <c r="X48" s="127">
        <v>8</v>
      </c>
      <c r="Y48" s="127">
        <v>0</v>
      </c>
      <c r="Z48" s="127">
        <v>0</v>
      </c>
      <c r="AA48" s="127">
        <v>4</v>
      </c>
      <c r="AB48" s="127">
        <v>1</v>
      </c>
      <c r="AC48" s="127">
        <v>1</v>
      </c>
      <c r="AD48" s="127">
        <v>1</v>
      </c>
      <c r="AE48" s="127">
        <v>0</v>
      </c>
      <c r="AF48" s="127">
        <v>0</v>
      </c>
      <c r="AG48" s="127">
        <v>5</v>
      </c>
      <c r="AH48" s="127">
        <v>0</v>
      </c>
      <c r="AI48" s="127">
        <v>0</v>
      </c>
      <c r="AJ48" s="97" t="s">
        <v>58</v>
      </c>
      <c r="AK48" s="98" t="s">
        <v>12</v>
      </c>
      <c r="AL48" s="176">
        <v>52642.07</v>
      </c>
      <c r="AM48" s="167">
        <v>46923.58</v>
      </c>
      <c r="AN48" s="168">
        <f>49564.87+1295.24</f>
        <v>50860.11</v>
      </c>
      <c r="AO48" s="168">
        <v>49564.87</v>
      </c>
      <c r="AP48" s="168">
        <v>49564.87</v>
      </c>
      <c r="AQ48" s="168">
        <v>49564.87</v>
      </c>
      <c r="AR48" s="177">
        <f>AL48+AM48+AN48+AO48+AP48+AQ48</f>
        <v>299120.37</v>
      </c>
      <c r="AS48" s="169">
        <v>2023</v>
      </c>
    </row>
    <row r="49" spans="1:45" s="38" customFormat="1" ht="125.25" customHeight="1">
      <c r="A49" s="42"/>
      <c r="B49" s="43"/>
      <c r="C49" s="43"/>
      <c r="D49" s="43"/>
      <c r="E49" s="43"/>
      <c r="F49" s="43"/>
      <c r="G49" s="43"/>
      <c r="H49" s="43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>
        <v>0</v>
      </c>
      <c r="AA49" s="125">
        <v>4</v>
      </c>
      <c r="AB49" s="125">
        <v>1</v>
      </c>
      <c r="AC49" s="125">
        <v>1</v>
      </c>
      <c r="AD49" s="125">
        <v>1</v>
      </c>
      <c r="AE49" s="125">
        <v>0</v>
      </c>
      <c r="AF49" s="125">
        <v>0</v>
      </c>
      <c r="AG49" s="125">
        <v>5</v>
      </c>
      <c r="AH49" s="125">
        <v>0</v>
      </c>
      <c r="AI49" s="125">
        <v>1</v>
      </c>
      <c r="AJ49" s="101" t="s">
        <v>109</v>
      </c>
      <c r="AK49" s="102" t="s">
        <v>2</v>
      </c>
      <c r="AL49" s="172">
        <v>36.5</v>
      </c>
      <c r="AM49" s="178">
        <v>32.6</v>
      </c>
      <c r="AN49" s="172">
        <v>31.8</v>
      </c>
      <c r="AO49" s="172">
        <v>31.8</v>
      </c>
      <c r="AP49" s="172">
        <v>31.8</v>
      </c>
      <c r="AQ49" s="172">
        <v>31.8</v>
      </c>
      <c r="AR49" s="179">
        <f>(AL49+AM49+AN49+AO49+AP49+AQ49)/6</f>
        <v>32.71666666666667</v>
      </c>
      <c r="AS49" s="172">
        <v>2023</v>
      </c>
    </row>
    <row r="50" spans="1:45" s="38" customFormat="1" ht="79.5" customHeight="1">
      <c r="A50" s="42"/>
      <c r="B50" s="43"/>
      <c r="C50" s="43"/>
      <c r="D50" s="43"/>
      <c r="E50" s="43"/>
      <c r="F50" s="43"/>
      <c r="G50" s="43"/>
      <c r="H50" s="43"/>
      <c r="I50" s="127">
        <v>0</v>
      </c>
      <c r="J50" s="127">
        <v>3</v>
      </c>
      <c r="K50" s="127">
        <v>2</v>
      </c>
      <c r="L50" s="127">
        <v>0</v>
      </c>
      <c r="M50" s="127">
        <v>8</v>
      </c>
      <c r="N50" s="127">
        <v>0</v>
      </c>
      <c r="O50" s="127">
        <v>1</v>
      </c>
      <c r="P50" s="127">
        <v>0</v>
      </c>
      <c r="Q50" s="127">
        <v>4</v>
      </c>
      <c r="R50" s="127">
        <v>1</v>
      </c>
      <c r="S50" s="127">
        <v>0</v>
      </c>
      <c r="T50" s="127">
        <v>1</v>
      </c>
      <c r="U50" s="127">
        <v>1</v>
      </c>
      <c r="V50" s="127">
        <v>0</v>
      </c>
      <c r="W50" s="127">
        <v>6</v>
      </c>
      <c r="X50" s="127">
        <v>8</v>
      </c>
      <c r="Y50" s="127">
        <v>0</v>
      </c>
      <c r="Z50" s="127">
        <v>0</v>
      </c>
      <c r="AA50" s="127">
        <v>4</v>
      </c>
      <c r="AB50" s="127">
        <v>1</v>
      </c>
      <c r="AC50" s="127">
        <v>1</v>
      </c>
      <c r="AD50" s="127">
        <v>1</v>
      </c>
      <c r="AE50" s="127">
        <v>0</v>
      </c>
      <c r="AF50" s="127">
        <v>0</v>
      </c>
      <c r="AG50" s="127">
        <v>6</v>
      </c>
      <c r="AH50" s="127">
        <v>0</v>
      </c>
      <c r="AI50" s="127">
        <v>0</v>
      </c>
      <c r="AJ50" s="97" t="s">
        <v>59</v>
      </c>
      <c r="AK50" s="98" t="s">
        <v>12</v>
      </c>
      <c r="AL50" s="176">
        <v>5244592.09</v>
      </c>
      <c r="AM50" s="167">
        <v>4692358.13</v>
      </c>
      <c r="AN50" s="168">
        <f>4956486.83+129524.59</f>
        <v>5086011.42</v>
      </c>
      <c r="AO50" s="168">
        <v>4956486.83</v>
      </c>
      <c r="AP50" s="168">
        <v>4956486.83</v>
      </c>
      <c r="AQ50" s="168">
        <v>4956486.83</v>
      </c>
      <c r="AR50" s="166">
        <f>AL50+AM50+AN50+AO50+AP50+AQ50</f>
        <v>29892422.129999995</v>
      </c>
      <c r="AS50" s="169">
        <v>2023</v>
      </c>
    </row>
    <row r="51" spans="1:45" s="38" customFormat="1" ht="123.75" customHeight="1">
      <c r="A51" s="42"/>
      <c r="B51" s="43"/>
      <c r="C51" s="43"/>
      <c r="D51" s="43"/>
      <c r="E51" s="43"/>
      <c r="F51" s="43"/>
      <c r="G51" s="43"/>
      <c r="H51" s="43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>
        <v>0</v>
      </c>
      <c r="AA51" s="125">
        <v>4</v>
      </c>
      <c r="AB51" s="125">
        <v>1</v>
      </c>
      <c r="AC51" s="125">
        <v>1</v>
      </c>
      <c r="AD51" s="125">
        <v>1</v>
      </c>
      <c r="AE51" s="125">
        <v>0</v>
      </c>
      <c r="AF51" s="125">
        <v>0</v>
      </c>
      <c r="AG51" s="125">
        <v>6</v>
      </c>
      <c r="AH51" s="125">
        <v>0</v>
      </c>
      <c r="AI51" s="125">
        <v>1</v>
      </c>
      <c r="AJ51" s="101" t="s">
        <v>60</v>
      </c>
      <c r="AK51" s="102" t="s">
        <v>2</v>
      </c>
      <c r="AL51" s="172">
        <v>36.5</v>
      </c>
      <c r="AM51" s="178">
        <v>32.6</v>
      </c>
      <c r="AN51" s="172">
        <v>32.6</v>
      </c>
      <c r="AO51" s="172">
        <v>32.6</v>
      </c>
      <c r="AP51" s="172">
        <v>32.6</v>
      </c>
      <c r="AQ51" s="172">
        <v>32.6</v>
      </c>
      <c r="AR51" s="179">
        <f>(AL51+AM51+AN51+AO51+AP51+AQ51)/6</f>
        <v>33.24999999999999</v>
      </c>
      <c r="AS51" s="172">
        <v>2023</v>
      </c>
    </row>
    <row r="52" spans="1:45" s="38" customFormat="1" ht="79.5" customHeight="1">
      <c r="A52" s="40"/>
      <c r="B52" s="39"/>
      <c r="C52" s="39"/>
      <c r="D52" s="39"/>
      <c r="E52" s="39"/>
      <c r="F52" s="39"/>
      <c r="G52" s="39"/>
      <c r="H52" s="39"/>
      <c r="I52" s="122">
        <v>0</v>
      </c>
      <c r="J52" s="122">
        <v>0</v>
      </c>
      <c r="K52" s="122">
        <v>0</v>
      </c>
      <c r="L52" s="122">
        <v>0</v>
      </c>
      <c r="M52" s="122">
        <v>0</v>
      </c>
      <c r="N52" s="122">
        <v>0</v>
      </c>
      <c r="O52" s="122">
        <v>0</v>
      </c>
      <c r="P52" s="122">
        <v>0</v>
      </c>
      <c r="Q52" s="122">
        <v>0</v>
      </c>
      <c r="R52" s="122">
        <v>0</v>
      </c>
      <c r="S52" s="122">
        <v>0</v>
      </c>
      <c r="T52" s="122">
        <v>0</v>
      </c>
      <c r="U52" s="122">
        <v>0</v>
      </c>
      <c r="V52" s="122">
        <v>0</v>
      </c>
      <c r="W52" s="122">
        <v>0</v>
      </c>
      <c r="X52" s="122">
        <v>0</v>
      </c>
      <c r="Y52" s="122">
        <v>0</v>
      </c>
      <c r="Z52" s="122">
        <v>0</v>
      </c>
      <c r="AA52" s="122">
        <v>4</v>
      </c>
      <c r="AB52" s="122">
        <v>1</v>
      </c>
      <c r="AC52" s="122">
        <v>1</v>
      </c>
      <c r="AD52" s="122">
        <v>2</v>
      </c>
      <c r="AE52" s="122">
        <v>0</v>
      </c>
      <c r="AF52" s="122">
        <v>0</v>
      </c>
      <c r="AG52" s="122">
        <v>0</v>
      </c>
      <c r="AH52" s="122">
        <v>0</v>
      </c>
      <c r="AI52" s="122">
        <v>0</v>
      </c>
      <c r="AJ52" s="91" t="s">
        <v>50</v>
      </c>
      <c r="AK52" s="92" t="s">
        <v>12</v>
      </c>
      <c r="AL52" s="180">
        <f>AL55+AL59+AL62+AL65+AL68+AL71+AL73+AL75</f>
        <v>40019303.42</v>
      </c>
      <c r="AM52" s="181">
        <f>AM55+AM59+AM62+AM65+AM77+AM71+AM73+AM79</f>
        <v>39715215.63</v>
      </c>
      <c r="AN52" s="180">
        <f>AN55+AN59+AN62+AN65+AN71+AN73+AN77+AN79</f>
        <v>40354827</v>
      </c>
      <c r="AO52" s="180">
        <f>AO55+AO59+AO62+AO65+AO71+AO73+AO77</f>
        <v>33254582.68</v>
      </c>
      <c r="AP52" s="180">
        <f>AP55+AP59+AP62+AP65+AP71+AP73+AP77</f>
        <v>33254582.68</v>
      </c>
      <c r="AQ52" s="180">
        <f>AQ55+AQ59+AQ62+AQ65+AQ71+AQ73+AQ77</f>
        <v>33254582.68</v>
      </c>
      <c r="AR52" s="182">
        <f aca="true" t="shared" si="1" ref="AR52:AR58">SUM(AL52:AQ52)</f>
        <v>219853094.09000003</v>
      </c>
      <c r="AS52" s="183">
        <v>2023</v>
      </c>
    </row>
    <row r="53" spans="1:45" s="38" customFormat="1" ht="79.5" customHeight="1">
      <c r="A53" s="40"/>
      <c r="B53" s="39"/>
      <c r="C53" s="39"/>
      <c r="D53" s="39"/>
      <c r="E53" s="39"/>
      <c r="F53" s="39"/>
      <c r="G53" s="39"/>
      <c r="H53" s="39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>
        <v>0</v>
      </c>
      <c r="AA53" s="124">
        <v>4</v>
      </c>
      <c r="AB53" s="124">
        <v>1</v>
      </c>
      <c r="AC53" s="124">
        <v>1</v>
      </c>
      <c r="AD53" s="124">
        <v>2</v>
      </c>
      <c r="AE53" s="124">
        <v>0</v>
      </c>
      <c r="AF53" s="124">
        <v>0</v>
      </c>
      <c r="AG53" s="124">
        <v>0</v>
      </c>
      <c r="AH53" s="124">
        <v>0</v>
      </c>
      <c r="AI53" s="124">
        <v>1</v>
      </c>
      <c r="AJ53" s="87" t="s">
        <v>26</v>
      </c>
      <c r="AK53" s="88" t="s">
        <v>2</v>
      </c>
      <c r="AL53" s="165">
        <v>110</v>
      </c>
      <c r="AM53" s="165">
        <v>110</v>
      </c>
      <c r="AN53" s="165">
        <v>102</v>
      </c>
      <c r="AO53" s="165">
        <v>102</v>
      </c>
      <c r="AP53" s="165">
        <v>102</v>
      </c>
      <c r="AQ53" s="165">
        <v>102</v>
      </c>
      <c r="AR53" s="165">
        <f t="shared" si="1"/>
        <v>628</v>
      </c>
      <c r="AS53" s="172">
        <v>2023</v>
      </c>
    </row>
    <row r="54" spans="1:45" s="38" customFormat="1" ht="79.5" customHeight="1">
      <c r="A54" s="40"/>
      <c r="B54" s="39"/>
      <c r="C54" s="39"/>
      <c r="D54" s="39"/>
      <c r="E54" s="39"/>
      <c r="F54" s="39"/>
      <c r="G54" s="39"/>
      <c r="H54" s="39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>
        <v>0</v>
      </c>
      <c r="AA54" s="124">
        <v>4</v>
      </c>
      <c r="AB54" s="124">
        <v>1</v>
      </c>
      <c r="AC54" s="124">
        <v>1</v>
      </c>
      <c r="AD54" s="124">
        <v>2</v>
      </c>
      <c r="AE54" s="124">
        <v>0</v>
      </c>
      <c r="AF54" s="124">
        <v>0</v>
      </c>
      <c r="AG54" s="124">
        <v>0</v>
      </c>
      <c r="AH54" s="124">
        <v>0</v>
      </c>
      <c r="AI54" s="124">
        <v>2</v>
      </c>
      <c r="AJ54" s="87" t="s">
        <v>27</v>
      </c>
      <c r="AK54" s="88" t="s">
        <v>3</v>
      </c>
      <c r="AL54" s="165">
        <v>1900</v>
      </c>
      <c r="AM54" s="184">
        <v>1900</v>
      </c>
      <c r="AN54" s="165">
        <v>1906</v>
      </c>
      <c r="AO54" s="165">
        <v>1570</v>
      </c>
      <c r="AP54" s="165">
        <v>1570</v>
      </c>
      <c r="AQ54" s="165">
        <v>1570</v>
      </c>
      <c r="AR54" s="165">
        <f t="shared" si="1"/>
        <v>10416</v>
      </c>
      <c r="AS54" s="172">
        <v>2023</v>
      </c>
    </row>
    <row r="55" spans="1:45" s="38" customFormat="1" ht="79.5" customHeight="1">
      <c r="A55" s="40"/>
      <c r="B55" s="39"/>
      <c r="C55" s="39"/>
      <c r="D55" s="39"/>
      <c r="E55" s="39"/>
      <c r="F55" s="39"/>
      <c r="G55" s="39"/>
      <c r="H55" s="39"/>
      <c r="I55" s="127">
        <v>0</v>
      </c>
      <c r="J55" s="127">
        <v>3</v>
      </c>
      <c r="K55" s="127">
        <v>2</v>
      </c>
      <c r="L55" s="127">
        <v>0</v>
      </c>
      <c r="M55" s="127">
        <v>8</v>
      </c>
      <c r="N55" s="127">
        <v>0</v>
      </c>
      <c r="O55" s="127">
        <v>1</v>
      </c>
      <c r="P55" s="127">
        <v>0</v>
      </c>
      <c r="Q55" s="127">
        <v>4</v>
      </c>
      <c r="R55" s="127">
        <v>1</v>
      </c>
      <c r="S55" s="127">
        <v>0</v>
      </c>
      <c r="T55" s="127">
        <v>2</v>
      </c>
      <c r="U55" s="127">
        <v>2</v>
      </c>
      <c r="V55" s="127">
        <v>0</v>
      </c>
      <c r="W55" s="127">
        <v>0</v>
      </c>
      <c r="X55" s="127">
        <v>7</v>
      </c>
      <c r="Y55" s="127" t="s">
        <v>53</v>
      </c>
      <c r="Z55" s="127">
        <v>0</v>
      </c>
      <c r="AA55" s="127">
        <v>4</v>
      </c>
      <c r="AB55" s="127">
        <v>1</v>
      </c>
      <c r="AC55" s="127">
        <v>1</v>
      </c>
      <c r="AD55" s="127">
        <v>2</v>
      </c>
      <c r="AE55" s="127">
        <v>0</v>
      </c>
      <c r="AF55" s="127">
        <v>0</v>
      </c>
      <c r="AG55" s="127">
        <v>1</v>
      </c>
      <c r="AH55" s="127">
        <v>0</v>
      </c>
      <c r="AI55" s="127">
        <v>0</v>
      </c>
      <c r="AJ55" s="93" t="s">
        <v>28</v>
      </c>
      <c r="AK55" s="94" t="s">
        <v>12</v>
      </c>
      <c r="AL55" s="185">
        <v>15837429.32</v>
      </c>
      <c r="AM55" s="186">
        <v>15663043.26</v>
      </c>
      <c r="AN55" s="185">
        <f>16837214.66-727708.53+150179.5+617500+40000+122988+200797.83+57119</f>
        <v>17298090.46</v>
      </c>
      <c r="AO55" s="185">
        <v>10837214.66</v>
      </c>
      <c r="AP55" s="185">
        <v>10837214.66</v>
      </c>
      <c r="AQ55" s="185">
        <v>10837214.66</v>
      </c>
      <c r="AR55" s="168">
        <f t="shared" si="1"/>
        <v>81310207.02</v>
      </c>
      <c r="AS55" s="187">
        <v>2023</v>
      </c>
    </row>
    <row r="56" spans="1:45" s="38" customFormat="1" ht="79.5" customHeight="1">
      <c r="A56" s="40"/>
      <c r="B56" s="39"/>
      <c r="C56" s="39"/>
      <c r="D56" s="39"/>
      <c r="E56" s="39"/>
      <c r="F56" s="39"/>
      <c r="G56" s="39"/>
      <c r="H56" s="39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>
        <v>0</v>
      </c>
      <c r="AA56" s="124">
        <v>4</v>
      </c>
      <c r="AB56" s="124">
        <v>1</v>
      </c>
      <c r="AC56" s="124">
        <v>1</v>
      </c>
      <c r="AD56" s="124">
        <v>2</v>
      </c>
      <c r="AE56" s="124">
        <v>0</v>
      </c>
      <c r="AF56" s="124">
        <v>0</v>
      </c>
      <c r="AG56" s="124">
        <v>1</v>
      </c>
      <c r="AH56" s="124">
        <v>0</v>
      </c>
      <c r="AI56" s="124">
        <v>1</v>
      </c>
      <c r="AJ56" s="87" t="s">
        <v>66</v>
      </c>
      <c r="AK56" s="88" t="s">
        <v>2</v>
      </c>
      <c r="AL56" s="165">
        <v>1450</v>
      </c>
      <c r="AM56" s="184">
        <v>1450</v>
      </c>
      <c r="AN56" s="165">
        <v>987</v>
      </c>
      <c r="AO56" s="165">
        <v>1550</v>
      </c>
      <c r="AP56" s="165">
        <v>1550</v>
      </c>
      <c r="AQ56" s="165">
        <v>1550</v>
      </c>
      <c r="AR56" s="165">
        <f t="shared" si="1"/>
        <v>8537</v>
      </c>
      <c r="AS56" s="172">
        <v>2023</v>
      </c>
    </row>
    <row r="57" spans="1:45" s="38" customFormat="1" ht="79.5" customHeight="1">
      <c r="A57" s="40"/>
      <c r="B57" s="39"/>
      <c r="C57" s="39"/>
      <c r="D57" s="39"/>
      <c r="E57" s="39"/>
      <c r="F57" s="39"/>
      <c r="G57" s="39"/>
      <c r="H57" s="39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>
        <v>0</v>
      </c>
      <c r="AA57" s="124">
        <v>4</v>
      </c>
      <c r="AB57" s="124">
        <v>1</v>
      </c>
      <c r="AC57" s="124">
        <v>1</v>
      </c>
      <c r="AD57" s="124">
        <v>2</v>
      </c>
      <c r="AE57" s="124">
        <v>0</v>
      </c>
      <c r="AF57" s="124">
        <v>0</v>
      </c>
      <c r="AG57" s="124">
        <v>1</v>
      </c>
      <c r="AH57" s="124">
        <v>0</v>
      </c>
      <c r="AI57" s="124">
        <v>2</v>
      </c>
      <c r="AJ57" s="99" t="s">
        <v>64</v>
      </c>
      <c r="AK57" s="100" t="s">
        <v>2</v>
      </c>
      <c r="AL57" s="175">
        <v>60</v>
      </c>
      <c r="AM57" s="188">
        <v>60</v>
      </c>
      <c r="AN57" s="165">
        <v>27</v>
      </c>
      <c r="AO57" s="165">
        <v>70</v>
      </c>
      <c r="AP57" s="165">
        <v>70</v>
      </c>
      <c r="AQ57" s="165">
        <v>70</v>
      </c>
      <c r="AR57" s="165">
        <f t="shared" si="1"/>
        <v>357</v>
      </c>
      <c r="AS57" s="172">
        <v>2023</v>
      </c>
    </row>
    <row r="58" spans="1:45" s="38" customFormat="1" ht="79.5" customHeight="1">
      <c r="A58" s="40"/>
      <c r="B58" s="39"/>
      <c r="C58" s="39"/>
      <c r="D58" s="39"/>
      <c r="E58" s="39"/>
      <c r="F58" s="39"/>
      <c r="G58" s="39"/>
      <c r="H58" s="39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>
        <v>0</v>
      </c>
      <c r="AA58" s="124">
        <v>4</v>
      </c>
      <c r="AB58" s="124">
        <v>1</v>
      </c>
      <c r="AC58" s="124">
        <v>1</v>
      </c>
      <c r="AD58" s="124">
        <v>2</v>
      </c>
      <c r="AE58" s="124">
        <v>0</v>
      </c>
      <c r="AF58" s="124">
        <v>0</v>
      </c>
      <c r="AG58" s="124">
        <v>1</v>
      </c>
      <c r="AH58" s="124">
        <v>0</v>
      </c>
      <c r="AI58" s="124">
        <v>3</v>
      </c>
      <c r="AJ58" s="87" t="s">
        <v>65</v>
      </c>
      <c r="AK58" s="88" t="s">
        <v>4</v>
      </c>
      <c r="AL58" s="155">
        <v>70</v>
      </c>
      <c r="AM58" s="184">
        <v>70</v>
      </c>
      <c r="AN58" s="155">
        <v>80</v>
      </c>
      <c r="AO58" s="155">
        <v>80</v>
      </c>
      <c r="AP58" s="155">
        <v>80</v>
      </c>
      <c r="AQ58" s="155">
        <v>80</v>
      </c>
      <c r="AR58" s="165">
        <f t="shared" si="1"/>
        <v>460</v>
      </c>
      <c r="AS58" s="172">
        <v>2023</v>
      </c>
    </row>
    <row r="59" spans="1:45" s="38" customFormat="1" ht="79.5" customHeight="1">
      <c r="A59" s="71"/>
      <c r="B59" s="72"/>
      <c r="C59" s="72"/>
      <c r="D59" s="72"/>
      <c r="E59" s="72"/>
      <c r="F59" s="72"/>
      <c r="G59" s="72"/>
      <c r="H59" s="72"/>
      <c r="I59" s="127">
        <v>0</v>
      </c>
      <c r="J59" s="127">
        <v>3</v>
      </c>
      <c r="K59" s="127">
        <v>2</v>
      </c>
      <c r="L59" s="127">
        <v>0</v>
      </c>
      <c r="M59" s="127">
        <v>8</v>
      </c>
      <c r="N59" s="127">
        <v>0</v>
      </c>
      <c r="O59" s="127">
        <v>8</v>
      </c>
      <c r="P59" s="127">
        <v>0</v>
      </c>
      <c r="Q59" s="127">
        <v>4</v>
      </c>
      <c r="R59" s="127">
        <v>1</v>
      </c>
      <c r="S59" s="127">
        <v>0</v>
      </c>
      <c r="T59" s="127">
        <v>2</v>
      </c>
      <c r="U59" s="127">
        <v>2</v>
      </c>
      <c r="V59" s="127">
        <v>0</v>
      </c>
      <c r="W59" s="127">
        <v>0</v>
      </c>
      <c r="X59" s="127">
        <v>7</v>
      </c>
      <c r="Y59" s="127" t="s">
        <v>53</v>
      </c>
      <c r="Z59" s="127">
        <v>0</v>
      </c>
      <c r="AA59" s="127">
        <v>4</v>
      </c>
      <c r="AB59" s="127">
        <v>1</v>
      </c>
      <c r="AC59" s="127">
        <v>1</v>
      </c>
      <c r="AD59" s="127">
        <v>2</v>
      </c>
      <c r="AE59" s="127">
        <v>0</v>
      </c>
      <c r="AF59" s="127">
        <v>0</v>
      </c>
      <c r="AG59" s="127">
        <v>2</v>
      </c>
      <c r="AH59" s="127">
        <v>0</v>
      </c>
      <c r="AI59" s="127">
        <v>0</v>
      </c>
      <c r="AJ59" s="97" t="s">
        <v>29</v>
      </c>
      <c r="AK59" s="98" t="s">
        <v>12</v>
      </c>
      <c r="AL59" s="189">
        <v>2077767.03</v>
      </c>
      <c r="AM59" s="190">
        <v>2280552.92</v>
      </c>
      <c r="AN59" s="190">
        <f>2097362.65-453161.82-1213335-118018-200797.83</f>
        <v>112049.99999999985</v>
      </c>
      <c r="AO59" s="190">
        <v>2097362.65</v>
      </c>
      <c r="AP59" s="190">
        <v>2097362.65</v>
      </c>
      <c r="AQ59" s="190">
        <v>2097362.65</v>
      </c>
      <c r="AR59" s="189">
        <f>AL59+AM59+AN59+AO59+AP59+AQ59</f>
        <v>10762457.9</v>
      </c>
      <c r="AS59" s="169">
        <v>2023</v>
      </c>
    </row>
    <row r="60" spans="1:45" s="38" customFormat="1" ht="79.5" customHeight="1">
      <c r="A60" s="40"/>
      <c r="B60" s="39"/>
      <c r="C60" s="39"/>
      <c r="D60" s="39"/>
      <c r="E60" s="39"/>
      <c r="F60" s="39"/>
      <c r="G60" s="39"/>
      <c r="H60" s="39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>
        <v>0</v>
      </c>
      <c r="AA60" s="124">
        <v>4</v>
      </c>
      <c r="AB60" s="124">
        <v>1</v>
      </c>
      <c r="AC60" s="124">
        <v>1</v>
      </c>
      <c r="AD60" s="124">
        <v>2</v>
      </c>
      <c r="AE60" s="124">
        <v>0</v>
      </c>
      <c r="AF60" s="124">
        <v>0</v>
      </c>
      <c r="AG60" s="124">
        <v>2</v>
      </c>
      <c r="AH60" s="124">
        <v>0</v>
      </c>
      <c r="AI60" s="124">
        <v>1</v>
      </c>
      <c r="AJ60" s="87" t="s">
        <v>30</v>
      </c>
      <c r="AK60" s="88" t="s">
        <v>2</v>
      </c>
      <c r="AL60" s="155">
        <v>14</v>
      </c>
      <c r="AM60" s="184">
        <v>14</v>
      </c>
      <c r="AN60" s="155">
        <v>11</v>
      </c>
      <c r="AO60" s="155">
        <v>14</v>
      </c>
      <c r="AP60" s="155">
        <v>14</v>
      </c>
      <c r="AQ60" s="155">
        <v>14</v>
      </c>
      <c r="AR60" s="165">
        <f>AN60+AM60+AL60</f>
        <v>39</v>
      </c>
      <c r="AS60" s="155">
        <v>2023</v>
      </c>
    </row>
    <row r="61" spans="1:45" s="38" customFormat="1" ht="79.5" customHeight="1">
      <c r="A61" s="40"/>
      <c r="B61" s="39"/>
      <c r="C61" s="39"/>
      <c r="D61" s="39"/>
      <c r="E61" s="39"/>
      <c r="F61" s="39"/>
      <c r="G61" s="39"/>
      <c r="H61" s="39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>
        <v>0</v>
      </c>
      <c r="AA61" s="124">
        <v>4</v>
      </c>
      <c r="AB61" s="124">
        <v>1</v>
      </c>
      <c r="AC61" s="124">
        <v>1</v>
      </c>
      <c r="AD61" s="124">
        <v>2</v>
      </c>
      <c r="AE61" s="124">
        <v>0</v>
      </c>
      <c r="AF61" s="124">
        <v>0</v>
      </c>
      <c r="AG61" s="124">
        <v>2</v>
      </c>
      <c r="AH61" s="124">
        <v>0</v>
      </c>
      <c r="AI61" s="124">
        <v>2</v>
      </c>
      <c r="AJ61" s="87" t="s">
        <v>31</v>
      </c>
      <c r="AK61" s="88" t="s">
        <v>2</v>
      </c>
      <c r="AL61" s="155">
        <v>6000</v>
      </c>
      <c r="AM61" s="184">
        <v>6000</v>
      </c>
      <c r="AN61" s="155">
        <v>3210</v>
      </c>
      <c r="AO61" s="155">
        <v>6200</v>
      </c>
      <c r="AP61" s="155">
        <v>6200</v>
      </c>
      <c r="AQ61" s="155">
        <v>6200</v>
      </c>
      <c r="AR61" s="165">
        <f>AN61+AM61+AL61</f>
        <v>15210</v>
      </c>
      <c r="AS61" s="155">
        <v>2023</v>
      </c>
    </row>
    <row r="62" spans="1:45" s="38" customFormat="1" ht="79.5" customHeight="1">
      <c r="A62" s="71"/>
      <c r="B62" s="72"/>
      <c r="C62" s="72"/>
      <c r="D62" s="72"/>
      <c r="E62" s="72"/>
      <c r="F62" s="72"/>
      <c r="G62" s="72"/>
      <c r="H62" s="72"/>
      <c r="I62" s="127">
        <v>0</v>
      </c>
      <c r="J62" s="127">
        <v>3</v>
      </c>
      <c r="K62" s="127">
        <v>2</v>
      </c>
      <c r="L62" s="127">
        <v>0</v>
      </c>
      <c r="M62" s="127">
        <v>8</v>
      </c>
      <c r="N62" s="127">
        <v>0</v>
      </c>
      <c r="O62" s="127">
        <v>1</v>
      </c>
      <c r="P62" s="127">
        <v>0</v>
      </c>
      <c r="Q62" s="127">
        <v>4</v>
      </c>
      <c r="R62" s="127">
        <v>1</v>
      </c>
      <c r="S62" s="127">
        <v>0</v>
      </c>
      <c r="T62" s="127">
        <v>2</v>
      </c>
      <c r="U62" s="127">
        <v>2</v>
      </c>
      <c r="V62" s="127">
        <v>0</v>
      </c>
      <c r="W62" s="127">
        <v>0</v>
      </c>
      <c r="X62" s="127">
        <v>7</v>
      </c>
      <c r="Y62" s="127" t="s">
        <v>53</v>
      </c>
      <c r="Z62" s="127">
        <v>0</v>
      </c>
      <c r="AA62" s="127">
        <v>4</v>
      </c>
      <c r="AB62" s="127">
        <v>1</v>
      </c>
      <c r="AC62" s="127">
        <v>1</v>
      </c>
      <c r="AD62" s="127">
        <v>2</v>
      </c>
      <c r="AE62" s="127">
        <v>0</v>
      </c>
      <c r="AF62" s="127">
        <v>0</v>
      </c>
      <c r="AG62" s="127">
        <v>3</v>
      </c>
      <c r="AH62" s="127">
        <v>0</v>
      </c>
      <c r="AI62" s="127">
        <v>0</v>
      </c>
      <c r="AJ62" s="97" t="s">
        <v>110</v>
      </c>
      <c r="AK62" s="98" t="s">
        <v>12</v>
      </c>
      <c r="AL62" s="185">
        <v>7280397.17</v>
      </c>
      <c r="AM62" s="186">
        <v>8445519.16</v>
      </c>
      <c r="AN62" s="185">
        <f>8714703.07+30000+251264+193182+236397.18+83585</f>
        <v>9509131.25</v>
      </c>
      <c r="AO62" s="185">
        <v>6214703.07</v>
      </c>
      <c r="AP62" s="185">
        <v>6214703.07</v>
      </c>
      <c r="AQ62" s="185">
        <v>6214703.07</v>
      </c>
      <c r="AR62" s="168">
        <f aca="true" t="shared" si="2" ref="AR62:AR67">SUM(AL62:AQ62)</f>
        <v>43879156.79</v>
      </c>
      <c r="AS62" s="187">
        <v>2023</v>
      </c>
    </row>
    <row r="63" spans="1:45" s="38" customFormat="1" ht="79.5" customHeight="1">
      <c r="A63" s="40"/>
      <c r="B63" s="39"/>
      <c r="C63" s="39"/>
      <c r="D63" s="39"/>
      <c r="E63" s="39"/>
      <c r="F63" s="39"/>
      <c r="G63" s="39"/>
      <c r="H63" s="39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>
        <v>0</v>
      </c>
      <c r="AA63" s="124">
        <v>4</v>
      </c>
      <c r="AB63" s="124">
        <v>1</v>
      </c>
      <c r="AC63" s="124">
        <v>1</v>
      </c>
      <c r="AD63" s="124">
        <v>2</v>
      </c>
      <c r="AE63" s="124">
        <v>0</v>
      </c>
      <c r="AF63" s="124">
        <v>0</v>
      </c>
      <c r="AG63" s="124">
        <v>3</v>
      </c>
      <c r="AH63" s="124">
        <v>0</v>
      </c>
      <c r="AI63" s="124">
        <v>1</v>
      </c>
      <c r="AJ63" s="87" t="s">
        <v>32</v>
      </c>
      <c r="AK63" s="88" t="s">
        <v>2</v>
      </c>
      <c r="AL63" s="191">
        <v>200</v>
      </c>
      <c r="AM63" s="192">
        <v>200</v>
      </c>
      <c r="AN63" s="191">
        <v>55</v>
      </c>
      <c r="AO63" s="191">
        <v>205</v>
      </c>
      <c r="AP63" s="191">
        <v>205</v>
      </c>
      <c r="AQ63" s="191">
        <v>205</v>
      </c>
      <c r="AR63" s="191">
        <f t="shared" si="2"/>
        <v>1070</v>
      </c>
      <c r="AS63" s="172">
        <v>2023</v>
      </c>
    </row>
    <row r="64" spans="1:45" s="38" customFormat="1" ht="79.5" customHeight="1">
      <c r="A64" s="40"/>
      <c r="B64" s="39"/>
      <c r="C64" s="39"/>
      <c r="D64" s="39"/>
      <c r="E64" s="39"/>
      <c r="F64" s="39"/>
      <c r="G64" s="39"/>
      <c r="H64" s="39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>
        <v>0</v>
      </c>
      <c r="AA64" s="124">
        <v>4</v>
      </c>
      <c r="AB64" s="124">
        <v>1</v>
      </c>
      <c r="AC64" s="124">
        <v>1</v>
      </c>
      <c r="AD64" s="124">
        <v>2</v>
      </c>
      <c r="AE64" s="124">
        <v>0</v>
      </c>
      <c r="AF64" s="124">
        <v>0</v>
      </c>
      <c r="AG64" s="124">
        <v>3</v>
      </c>
      <c r="AH64" s="124">
        <v>0</v>
      </c>
      <c r="AI64" s="124">
        <v>2</v>
      </c>
      <c r="AJ64" s="87" t="s">
        <v>33</v>
      </c>
      <c r="AK64" s="88" t="s">
        <v>4</v>
      </c>
      <c r="AL64" s="191">
        <v>70</v>
      </c>
      <c r="AM64" s="192">
        <v>70</v>
      </c>
      <c r="AN64" s="191">
        <v>70</v>
      </c>
      <c r="AO64" s="191">
        <v>70</v>
      </c>
      <c r="AP64" s="191">
        <v>70</v>
      </c>
      <c r="AQ64" s="191">
        <v>70</v>
      </c>
      <c r="AR64" s="191">
        <f t="shared" si="2"/>
        <v>420</v>
      </c>
      <c r="AS64" s="172">
        <v>2023</v>
      </c>
    </row>
    <row r="65" spans="1:45" s="38" customFormat="1" ht="79.5" customHeight="1">
      <c r="A65" s="72"/>
      <c r="B65" s="72"/>
      <c r="C65" s="72"/>
      <c r="D65" s="72"/>
      <c r="E65" s="72"/>
      <c r="F65" s="72"/>
      <c r="G65" s="72"/>
      <c r="H65" s="72"/>
      <c r="I65" s="127">
        <v>0</v>
      </c>
      <c r="J65" s="127">
        <v>3</v>
      </c>
      <c r="K65" s="127">
        <v>2</v>
      </c>
      <c r="L65" s="127">
        <v>0</v>
      </c>
      <c r="M65" s="127">
        <v>8</v>
      </c>
      <c r="N65" s="127">
        <v>0</v>
      </c>
      <c r="O65" s="127">
        <v>1</v>
      </c>
      <c r="P65" s="127">
        <v>0</v>
      </c>
      <c r="Q65" s="127">
        <v>4</v>
      </c>
      <c r="R65" s="127">
        <v>1</v>
      </c>
      <c r="S65" s="127">
        <v>0</v>
      </c>
      <c r="T65" s="127">
        <v>2</v>
      </c>
      <c r="U65" s="127">
        <v>2</v>
      </c>
      <c r="V65" s="127">
        <v>0</v>
      </c>
      <c r="W65" s="127">
        <v>0</v>
      </c>
      <c r="X65" s="127">
        <v>7</v>
      </c>
      <c r="Y65" s="127" t="s">
        <v>53</v>
      </c>
      <c r="Z65" s="127">
        <v>0</v>
      </c>
      <c r="AA65" s="127">
        <v>4</v>
      </c>
      <c r="AB65" s="127">
        <v>1</v>
      </c>
      <c r="AC65" s="127">
        <v>1</v>
      </c>
      <c r="AD65" s="127">
        <v>2</v>
      </c>
      <c r="AE65" s="127">
        <v>0</v>
      </c>
      <c r="AF65" s="127">
        <v>0</v>
      </c>
      <c r="AG65" s="127">
        <v>4</v>
      </c>
      <c r="AH65" s="127">
        <v>0</v>
      </c>
      <c r="AI65" s="127">
        <v>0</v>
      </c>
      <c r="AJ65" s="97" t="s">
        <v>34</v>
      </c>
      <c r="AK65" s="98" t="s">
        <v>12</v>
      </c>
      <c r="AL65" s="193">
        <v>705878.91</v>
      </c>
      <c r="AM65" s="194">
        <v>738100</v>
      </c>
      <c r="AN65" s="195">
        <f>738000-30000-75242.18-205100-83585</f>
        <v>344072.82000000007</v>
      </c>
      <c r="AO65" s="193">
        <v>738000</v>
      </c>
      <c r="AP65" s="193">
        <v>738000</v>
      </c>
      <c r="AQ65" s="193">
        <v>738000</v>
      </c>
      <c r="AR65" s="193">
        <f t="shared" si="2"/>
        <v>4002051.7300000004</v>
      </c>
      <c r="AS65" s="187">
        <v>2023</v>
      </c>
    </row>
    <row r="66" spans="1:56" s="3" customFormat="1" ht="79.5" customHeight="1">
      <c r="A66" s="13"/>
      <c r="B66" s="13"/>
      <c r="C66" s="13"/>
      <c r="D66" s="13"/>
      <c r="E66" s="13"/>
      <c r="F66" s="13"/>
      <c r="G66" s="13"/>
      <c r="H66" s="13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>
        <v>0</v>
      </c>
      <c r="AA66" s="128">
        <v>4</v>
      </c>
      <c r="AB66" s="128">
        <v>1</v>
      </c>
      <c r="AC66" s="128">
        <v>1</v>
      </c>
      <c r="AD66" s="128">
        <v>2</v>
      </c>
      <c r="AE66" s="128">
        <v>0</v>
      </c>
      <c r="AF66" s="128">
        <v>0</v>
      </c>
      <c r="AG66" s="128">
        <v>4</v>
      </c>
      <c r="AH66" s="128">
        <v>0</v>
      </c>
      <c r="AI66" s="128">
        <v>1</v>
      </c>
      <c r="AJ66" s="87" t="s">
        <v>35</v>
      </c>
      <c r="AK66" s="88" t="s">
        <v>2</v>
      </c>
      <c r="AL66" s="152">
        <v>25</v>
      </c>
      <c r="AM66" s="184">
        <v>25</v>
      </c>
      <c r="AN66" s="152">
        <v>15</v>
      </c>
      <c r="AO66" s="152">
        <v>25</v>
      </c>
      <c r="AP66" s="152">
        <v>25</v>
      </c>
      <c r="AQ66" s="152">
        <v>25</v>
      </c>
      <c r="AR66" s="152">
        <f t="shared" si="2"/>
        <v>140</v>
      </c>
      <c r="AS66" s="172">
        <v>2023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</row>
    <row r="67" spans="1:56" s="3" customFormat="1" ht="79.5" customHeight="1">
      <c r="A67" s="13"/>
      <c r="B67" s="13"/>
      <c r="C67" s="13"/>
      <c r="D67" s="13"/>
      <c r="E67" s="13"/>
      <c r="F67" s="13"/>
      <c r="G67" s="13"/>
      <c r="H67" s="13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>
        <v>0</v>
      </c>
      <c r="AA67" s="128">
        <v>4</v>
      </c>
      <c r="AB67" s="128">
        <v>1</v>
      </c>
      <c r="AC67" s="128">
        <v>1</v>
      </c>
      <c r="AD67" s="128">
        <v>2</v>
      </c>
      <c r="AE67" s="128">
        <v>0</v>
      </c>
      <c r="AF67" s="128">
        <v>0</v>
      </c>
      <c r="AG67" s="128">
        <v>4</v>
      </c>
      <c r="AH67" s="128">
        <v>0</v>
      </c>
      <c r="AI67" s="128">
        <v>2</v>
      </c>
      <c r="AJ67" s="103" t="s">
        <v>36</v>
      </c>
      <c r="AK67" s="88" t="s">
        <v>2</v>
      </c>
      <c r="AL67" s="152">
        <v>8000</v>
      </c>
      <c r="AM67" s="155">
        <v>8000</v>
      </c>
      <c r="AN67" s="152">
        <v>4900</v>
      </c>
      <c r="AO67" s="152">
        <v>8500</v>
      </c>
      <c r="AP67" s="152">
        <v>8500</v>
      </c>
      <c r="AQ67" s="152">
        <v>8500</v>
      </c>
      <c r="AR67" s="152">
        <f t="shared" si="2"/>
        <v>46400</v>
      </c>
      <c r="AS67" s="172">
        <v>2023</v>
      </c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1:56" s="3" customFormat="1" ht="79.5" customHeight="1">
      <c r="A68" s="74"/>
      <c r="B68" s="74"/>
      <c r="C68" s="74"/>
      <c r="D68" s="74"/>
      <c r="E68" s="74"/>
      <c r="F68" s="74"/>
      <c r="G68" s="74"/>
      <c r="H68" s="74"/>
      <c r="I68" s="129">
        <v>0</v>
      </c>
      <c r="J68" s="129">
        <v>3</v>
      </c>
      <c r="K68" s="129">
        <v>2</v>
      </c>
      <c r="L68" s="129">
        <v>0</v>
      </c>
      <c r="M68" s="129">
        <v>8</v>
      </c>
      <c r="N68" s="129">
        <v>0</v>
      </c>
      <c r="O68" s="129">
        <v>1</v>
      </c>
      <c r="P68" s="129">
        <v>0</v>
      </c>
      <c r="Q68" s="129">
        <v>4</v>
      </c>
      <c r="R68" s="129">
        <v>1</v>
      </c>
      <c r="S68" s="129">
        <v>0</v>
      </c>
      <c r="T68" s="129">
        <v>2</v>
      </c>
      <c r="U68" s="129">
        <v>2</v>
      </c>
      <c r="V68" s="129">
        <v>0</v>
      </c>
      <c r="W68" s="129">
        <v>0</v>
      </c>
      <c r="X68" s="129">
        <v>8</v>
      </c>
      <c r="Y68" s="129" t="s">
        <v>56</v>
      </c>
      <c r="Z68" s="129">
        <v>0</v>
      </c>
      <c r="AA68" s="129">
        <v>4</v>
      </c>
      <c r="AB68" s="129">
        <v>1</v>
      </c>
      <c r="AC68" s="129">
        <v>1</v>
      </c>
      <c r="AD68" s="129">
        <v>2</v>
      </c>
      <c r="AE68" s="129">
        <v>0</v>
      </c>
      <c r="AF68" s="129">
        <v>0</v>
      </c>
      <c r="AG68" s="129">
        <v>5</v>
      </c>
      <c r="AH68" s="129">
        <v>0</v>
      </c>
      <c r="AI68" s="129">
        <v>0</v>
      </c>
      <c r="AJ68" s="104" t="s">
        <v>55</v>
      </c>
      <c r="AK68" s="98" t="s">
        <v>12</v>
      </c>
      <c r="AL68" s="196">
        <v>276000</v>
      </c>
      <c r="AM68" s="167" t="s">
        <v>13</v>
      </c>
      <c r="AN68" s="196" t="s">
        <v>13</v>
      </c>
      <c r="AO68" s="196" t="s">
        <v>13</v>
      </c>
      <c r="AP68" s="196" t="s">
        <v>13</v>
      </c>
      <c r="AQ68" s="196" t="s">
        <v>13</v>
      </c>
      <c r="AR68" s="196">
        <v>276000</v>
      </c>
      <c r="AS68" s="169">
        <v>2018</v>
      </c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</row>
    <row r="69" spans="1:56" s="3" customFormat="1" ht="79.5" customHeight="1">
      <c r="A69" s="13"/>
      <c r="B69" s="13"/>
      <c r="C69" s="13"/>
      <c r="D69" s="13"/>
      <c r="E69" s="13"/>
      <c r="F69" s="13"/>
      <c r="G69" s="13"/>
      <c r="H69" s="13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>
        <v>0</v>
      </c>
      <c r="AA69" s="128">
        <v>4</v>
      </c>
      <c r="AB69" s="128">
        <v>1</v>
      </c>
      <c r="AC69" s="128">
        <v>1</v>
      </c>
      <c r="AD69" s="128">
        <v>2</v>
      </c>
      <c r="AE69" s="128">
        <v>0</v>
      </c>
      <c r="AF69" s="128">
        <v>0</v>
      </c>
      <c r="AG69" s="128">
        <v>5</v>
      </c>
      <c r="AH69" s="128">
        <v>0</v>
      </c>
      <c r="AI69" s="128">
        <v>1</v>
      </c>
      <c r="AJ69" s="103" t="s">
        <v>138</v>
      </c>
      <c r="AK69" s="88" t="s">
        <v>2</v>
      </c>
      <c r="AL69" s="152">
        <v>1</v>
      </c>
      <c r="AM69" s="153" t="s">
        <v>13</v>
      </c>
      <c r="AN69" s="152" t="s">
        <v>13</v>
      </c>
      <c r="AO69" s="152" t="s">
        <v>13</v>
      </c>
      <c r="AP69" s="152" t="s">
        <v>13</v>
      </c>
      <c r="AQ69" s="152" t="s">
        <v>13</v>
      </c>
      <c r="AR69" s="152">
        <v>1</v>
      </c>
      <c r="AS69" s="155">
        <v>2018</v>
      </c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</row>
    <row r="70" spans="1:56" s="3" customFormat="1" ht="79.5" customHeight="1">
      <c r="A70" s="13"/>
      <c r="B70" s="13"/>
      <c r="C70" s="13"/>
      <c r="D70" s="13"/>
      <c r="E70" s="13"/>
      <c r="F70" s="13"/>
      <c r="G70" s="13"/>
      <c r="H70" s="13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>
        <v>0</v>
      </c>
      <c r="AA70" s="128">
        <v>4</v>
      </c>
      <c r="AB70" s="128">
        <v>1</v>
      </c>
      <c r="AC70" s="128">
        <v>1</v>
      </c>
      <c r="AD70" s="128">
        <v>2</v>
      </c>
      <c r="AE70" s="128">
        <v>0</v>
      </c>
      <c r="AF70" s="128">
        <v>0</v>
      </c>
      <c r="AG70" s="128">
        <v>5</v>
      </c>
      <c r="AH70" s="128">
        <v>0</v>
      </c>
      <c r="AI70" s="128">
        <v>2</v>
      </c>
      <c r="AJ70" s="103" t="s">
        <v>57</v>
      </c>
      <c r="AK70" s="88" t="s">
        <v>2</v>
      </c>
      <c r="AL70" s="152">
        <v>2</v>
      </c>
      <c r="AM70" s="153" t="s">
        <v>13</v>
      </c>
      <c r="AN70" s="152" t="s">
        <v>13</v>
      </c>
      <c r="AO70" s="152" t="s">
        <v>13</v>
      </c>
      <c r="AP70" s="152" t="s">
        <v>13</v>
      </c>
      <c r="AQ70" s="152" t="s">
        <v>13</v>
      </c>
      <c r="AR70" s="152">
        <v>2</v>
      </c>
      <c r="AS70" s="155">
        <v>2018</v>
      </c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</row>
    <row r="71" spans="1:56" s="3" customFormat="1" ht="79.5" customHeight="1">
      <c r="A71" s="13"/>
      <c r="B71" s="13"/>
      <c r="C71" s="13"/>
      <c r="D71" s="13"/>
      <c r="E71" s="13"/>
      <c r="F71" s="13"/>
      <c r="G71" s="13"/>
      <c r="H71" s="13"/>
      <c r="I71" s="130">
        <v>0</v>
      </c>
      <c r="J71" s="130">
        <v>3</v>
      </c>
      <c r="K71" s="130">
        <v>2</v>
      </c>
      <c r="L71" s="130">
        <v>0</v>
      </c>
      <c r="M71" s="130">
        <v>8</v>
      </c>
      <c r="N71" s="130">
        <v>0</v>
      </c>
      <c r="O71" s="130">
        <v>1</v>
      </c>
      <c r="P71" s="130">
        <v>0</v>
      </c>
      <c r="Q71" s="130">
        <v>4</v>
      </c>
      <c r="R71" s="130">
        <v>1</v>
      </c>
      <c r="S71" s="130">
        <v>0</v>
      </c>
      <c r="T71" s="130">
        <v>2</v>
      </c>
      <c r="U71" s="130" t="s">
        <v>61</v>
      </c>
      <c r="V71" s="130">
        <v>0</v>
      </c>
      <c r="W71" s="130">
        <v>6</v>
      </c>
      <c r="X71" s="130">
        <v>8</v>
      </c>
      <c r="Y71" s="130">
        <v>0</v>
      </c>
      <c r="Z71" s="130">
        <v>0</v>
      </c>
      <c r="AA71" s="130">
        <v>4</v>
      </c>
      <c r="AB71" s="130">
        <v>1</v>
      </c>
      <c r="AC71" s="130">
        <v>1</v>
      </c>
      <c r="AD71" s="130">
        <v>2</v>
      </c>
      <c r="AE71" s="130">
        <v>0</v>
      </c>
      <c r="AF71" s="130">
        <v>0</v>
      </c>
      <c r="AG71" s="130">
        <v>6</v>
      </c>
      <c r="AH71" s="130">
        <v>0</v>
      </c>
      <c r="AI71" s="130">
        <v>0</v>
      </c>
      <c r="AJ71" s="105" t="s">
        <v>62</v>
      </c>
      <c r="AK71" s="106" t="s">
        <v>12</v>
      </c>
      <c r="AL71" s="197">
        <v>134523.08</v>
      </c>
      <c r="AM71" s="198">
        <v>122158.42</v>
      </c>
      <c r="AN71" s="199">
        <f>128389.13-1295.24</f>
        <v>127093.89</v>
      </c>
      <c r="AO71" s="199">
        <v>128389.13</v>
      </c>
      <c r="AP71" s="199">
        <v>128389.13</v>
      </c>
      <c r="AQ71" s="199">
        <v>128389.13</v>
      </c>
      <c r="AR71" s="200">
        <f>AL71+AM71+AN71+AO71+AP71+AQ71</f>
        <v>768942.78</v>
      </c>
      <c r="AS71" s="201">
        <v>2023</v>
      </c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1:56" s="3" customFormat="1" ht="116.25" customHeight="1">
      <c r="A72" s="13"/>
      <c r="B72" s="13"/>
      <c r="C72" s="13"/>
      <c r="D72" s="13"/>
      <c r="E72" s="13"/>
      <c r="F72" s="13"/>
      <c r="G72" s="13"/>
      <c r="H72" s="13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>
        <v>0</v>
      </c>
      <c r="AA72" s="128">
        <v>4</v>
      </c>
      <c r="AB72" s="128">
        <v>1</v>
      </c>
      <c r="AC72" s="128">
        <v>1</v>
      </c>
      <c r="AD72" s="128">
        <v>2</v>
      </c>
      <c r="AE72" s="128">
        <v>0</v>
      </c>
      <c r="AF72" s="128">
        <v>0</v>
      </c>
      <c r="AG72" s="128">
        <v>6</v>
      </c>
      <c r="AH72" s="128">
        <v>0</v>
      </c>
      <c r="AI72" s="128">
        <v>1</v>
      </c>
      <c r="AJ72" s="103" t="s">
        <v>109</v>
      </c>
      <c r="AK72" s="88" t="s">
        <v>2</v>
      </c>
      <c r="AL72" s="152">
        <v>78.2</v>
      </c>
      <c r="AM72" s="202">
        <v>73.4</v>
      </c>
      <c r="AN72" s="152">
        <v>73.4</v>
      </c>
      <c r="AO72" s="152">
        <v>73.4</v>
      </c>
      <c r="AP72" s="152">
        <v>73.4</v>
      </c>
      <c r="AQ72" s="152">
        <v>73.4</v>
      </c>
      <c r="AR72" s="152">
        <f>(AL72+AM72+AN72+AO72+AP72+AQ72)/6</f>
        <v>74.2</v>
      </c>
      <c r="AS72" s="155">
        <v>2023</v>
      </c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1:56" s="3" customFormat="1" ht="79.5" customHeight="1">
      <c r="A73" s="13"/>
      <c r="B73" s="13"/>
      <c r="C73" s="13"/>
      <c r="D73" s="13"/>
      <c r="E73" s="13"/>
      <c r="F73" s="13"/>
      <c r="G73" s="13"/>
      <c r="H73" s="13"/>
      <c r="I73" s="129">
        <v>0</v>
      </c>
      <c r="J73" s="129">
        <v>3</v>
      </c>
      <c r="K73" s="129">
        <v>2</v>
      </c>
      <c r="L73" s="129">
        <v>0</v>
      </c>
      <c r="M73" s="129">
        <v>8</v>
      </c>
      <c r="N73" s="129">
        <v>0</v>
      </c>
      <c r="O73" s="129">
        <v>1</v>
      </c>
      <c r="P73" s="129">
        <v>0</v>
      </c>
      <c r="Q73" s="129">
        <v>4</v>
      </c>
      <c r="R73" s="129">
        <v>1</v>
      </c>
      <c r="S73" s="129">
        <v>0</v>
      </c>
      <c r="T73" s="129">
        <v>2</v>
      </c>
      <c r="U73" s="129">
        <v>1</v>
      </c>
      <c r="V73" s="129">
        <v>0</v>
      </c>
      <c r="W73" s="129">
        <v>6</v>
      </c>
      <c r="X73" s="129">
        <v>8</v>
      </c>
      <c r="Y73" s="129">
        <v>0</v>
      </c>
      <c r="Z73" s="129">
        <v>0</v>
      </c>
      <c r="AA73" s="129">
        <v>4</v>
      </c>
      <c r="AB73" s="129">
        <v>1</v>
      </c>
      <c r="AC73" s="129">
        <v>1</v>
      </c>
      <c r="AD73" s="129">
        <v>2</v>
      </c>
      <c r="AE73" s="129">
        <v>0</v>
      </c>
      <c r="AF73" s="129">
        <v>0</v>
      </c>
      <c r="AG73" s="129">
        <v>7</v>
      </c>
      <c r="AH73" s="129">
        <v>0</v>
      </c>
      <c r="AI73" s="129">
        <v>0</v>
      </c>
      <c r="AJ73" s="104" t="s">
        <v>63</v>
      </c>
      <c r="AK73" s="98" t="s">
        <v>12</v>
      </c>
      <c r="AL73" s="189">
        <v>13452307.91</v>
      </c>
      <c r="AM73" s="167">
        <v>12215841.87</v>
      </c>
      <c r="AN73" s="168">
        <f>12838913.17-129524.59</f>
        <v>12709388.58</v>
      </c>
      <c r="AO73" s="168">
        <v>12838913.17</v>
      </c>
      <c r="AP73" s="168">
        <v>12838913.17</v>
      </c>
      <c r="AQ73" s="168">
        <v>12838913.17</v>
      </c>
      <c r="AR73" s="203">
        <f>AL73+AM73+AN73+AO73+AP73+AQ73</f>
        <v>76894277.87</v>
      </c>
      <c r="AS73" s="169">
        <v>2023</v>
      </c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  <row r="74" spans="1:56" s="3" customFormat="1" ht="112.5">
      <c r="A74" s="13"/>
      <c r="B74" s="13"/>
      <c r="C74" s="13"/>
      <c r="D74" s="13"/>
      <c r="E74" s="13"/>
      <c r="F74" s="13"/>
      <c r="G74" s="13"/>
      <c r="H74" s="13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>
        <v>0</v>
      </c>
      <c r="AA74" s="131">
        <v>4</v>
      </c>
      <c r="AB74" s="131">
        <v>1</v>
      </c>
      <c r="AC74" s="131">
        <v>1</v>
      </c>
      <c r="AD74" s="131">
        <v>2</v>
      </c>
      <c r="AE74" s="131">
        <v>0</v>
      </c>
      <c r="AF74" s="131">
        <v>0</v>
      </c>
      <c r="AG74" s="131">
        <v>7</v>
      </c>
      <c r="AH74" s="131">
        <v>0</v>
      </c>
      <c r="AI74" s="131">
        <v>1</v>
      </c>
      <c r="AJ74" s="107" t="s">
        <v>109</v>
      </c>
      <c r="AK74" s="102" t="s">
        <v>2</v>
      </c>
      <c r="AL74" s="118">
        <v>78.2</v>
      </c>
      <c r="AM74" s="178">
        <v>73.4</v>
      </c>
      <c r="AN74" s="178">
        <v>73.4</v>
      </c>
      <c r="AO74" s="178">
        <v>73.4</v>
      </c>
      <c r="AP74" s="178">
        <v>73.4</v>
      </c>
      <c r="AQ74" s="178">
        <v>73.4</v>
      </c>
      <c r="AR74" s="152">
        <f>(AL74+AM74+AN74+AO74+AP74+AQ74)/6</f>
        <v>74.2</v>
      </c>
      <c r="AS74" s="172">
        <v>2023</v>
      </c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</row>
    <row r="75" spans="1:56" s="3" customFormat="1" ht="93.75">
      <c r="A75" s="13"/>
      <c r="B75" s="13"/>
      <c r="C75" s="13"/>
      <c r="D75" s="13"/>
      <c r="E75" s="13"/>
      <c r="F75" s="13"/>
      <c r="G75" s="13"/>
      <c r="H75" s="13"/>
      <c r="I75" s="129">
        <v>0</v>
      </c>
      <c r="J75" s="129">
        <v>3</v>
      </c>
      <c r="K75" s="129">
        <v>2</v>
      </c>
      <c r="L75" s="129">
        <v>0</v>
      </c>
      <c r="M75" s="129">
        <v>8</v>
      </c>
      <c r="N75" s="129">
        <v>0</v>
      </c>
      <c r="O75" s="129">
        <v>1</v>
      </c>
      <c r="P75" s="129">
        <v>0</v>
      </c>
      <c r="Q75" s="129">
        <v>4</v>
      </c>
      <c r="R75" s="129">
        <v>1</v>
      </c>
      <c r="S75" s="129">
        <v>0</v>
      </c>
      <c r="T75" s="129">
        <v>2</v>
      </c>
      <c r="U75" s="129">
        <v>1</v>
      </c>
      <c r="V75" s="129">
        <v>0</v>
      </c>
      <c r="W75" s="129">
        <v>9</v>
      </c>
      <c r="X75" s="129">
        <v>2</v>
      </c>
      <c r="Y75" s="129" t="s">
        <v>68</v>
      </c>
      <c r="Z75" s="129">
        <v>0</v>
      </c>
      <c r="AA75" s="129">
        <v>4</v>
      </c>
      <c r="AB75" s="129">
        <v>1</v>
      </c>
      <c r="AC75" s="129">
        <v>1</v>
      </c>
      <c r="AD75" s="129">
        <v>2</v>
      </c>
      <c r="AE75" s="129">
        <v>0</v>
      </c>
      <c r="AF75" s="129">
        <v>0</v>
      </c>
      <c r="AG75" s="129">
        <v>8</v>
      </c>
      <c r="AH75" s="129">
        <v>0</v>
      </c>
      <c r="AI75" s="129">
        <v>0</v>
      </c>
      <c r="AJ75" s="104" t="s">
        <v>70</v>
      </c>
      <c r="AK75" s="98" t="s">
        <v>12</v>
      </c>
      <c r="AL75" s="204">
        <v>255000</v>
      </c>
      <c r="AM75" s="167" t="s">
        <v>13</v>
      </c>
      <c r="AN75" s="196" t="s">
        <v>13</v>
      </c>
      <c r="AO75" s="196" t="s">
        <v>13</v>
      </c>
      <c r="AP75" s="196" t="s">
        <v>13</v>
      </c>
      <c r="AQ75" s="196" t="s">
        <v>13</v>
      </c>
      <c r="AR75" s="168">
        <f>AL75</f>
        <v>255000</v>
      </c>
      <c r="AS75" s="169">
        <v>2018</v>
      </c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</row>
    <row r="76" spans="1:56" s="3" customFormat="1" ht="37.5">
      <c r="A76" s="13"/>
      <c r="B76" s="13"/>
      <c r="C76" s="13"/>
      <c r="D76" s="13"/>
      <c r="E76" s="13"/>
      <c r="F76" s="13"/>
      <c r="G76" s="13"/>
      <c r="H76" s="13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>
        <v>0</v>
      </c>
      <c r="AA76" s="131">
        <v>4</v>
      </c>
      <c r="AB76" s="131">
        <v>1</v>
      </c>
      <c r="AC76" s="131">
        <v>1</v>
      </c>
      <c r="AD76" s="131">
        <v>2</v>
      </c>
      <c r="AE76" s="131">
        <v>0</v>
      </c>
      <c r="AF76" s="131">
        <v>0</v>
      </c>
      <c r="AG76" s="131">
        <v>8</v>
      </c>
      <c r="AH76" s="131">
        <v>0</v>
      </c>
      <c r="AI76" s="131">
        <v>1</v>
      </c>
      <c r="AJ76" s="107" t="s">
        <v>69</v>
      </c>
      <c r="AK76" s="102" t="s">
        <v>2</v>
      </c>
      <c r="AL76" s="118">
        <v>1</v>
      </c>
      <c r="AM76" s="171" t="s">
        <v>71</v>
      </c>
      <c r="AN76" s="118" t="s">
        <v>13</v>
      </c>
      <c r="AO76" s="118" t="s">
        <v>13</v>
      </c>
      <c r="AP76" s="118" t="s">
        <v>13</v>
      </c>
      <c r="AQ76" s="118" t="s">
        <v>13</v>
      </c>
      <c r="AR76" s="118">
        <v>1</v>
      </c>
      <c r="AS76" s="172">
        <v>2018</v>
      </c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</row>
    <row r="77" spans="1:56" ht="37.5">
      <c r="A77" s="66"/>
      <c r="B77" s="66"/>
      <c r="C77" s="66"/>
      <c r="D77" s="66"/>
      <c r="E77" s="66"/>
      <c r="F77" s="66"/>
      <c r="G77" s="66"/>
      <c r="H77" s="66"/>
      <c r="I77" s="129">
        <v>0</v>
      </c>
      <c r="J77" s="129">
        <v>3</v>
      </c>
      <c r="K77" s="129">
        <v>2</v>
      </c>
      <c r="L77" s="129">
        <v>0</v>
      </c>
      <c r="M77" s="129">
        <v>8</v>
      </c>
      <c r="N77" s="129">
        <v>0</v>
      </c>
      <c r="O77" s="129">
        <v>1</v>
      </c>
      <c r="P77" s="129">
        <v>0</v>
      </c>
      <c r="Q77" s="129">
        <v>4</v>
      </c>
      <c r="R77" s="129">
        <v>1</v>
      </c>
      <c r="S77" s="129">
        <v>0</v>
      </c>
      <c r="T77" s="129">
        <v>2</v>
      </c>
      <c r="U77" s="129">
        <v>2</v>
      </c>
      <c r="V77" s="129">
        <v>0</v>
      </c>
      <c r="W77" s="129">
        <v>0</v>
      </c>
      <c r="X77" s="129">
        <v>9</v>
      </c>
      <c r="Y77" s="129" t="s">
        <v>68</v>
      </c>
      <c r="Z77" s="129">
        <v>0</v>
      </c>
      <c r="AA77" s="129">
        <v>4</v>
      </c>
      <c r="AB77" s="129">
        <v>1</v>
      </c>
      <c r="AC77" s="129">
        <v>1</v>
      </c>
      <c r="AD77" s="129">
        <v>2</v>
      </c>
      <c r="AE77" s="129">
        <v>0</v>
      </c>
      <c r="AF77" s="129">
        <v>0</v>
      </c>
      <c r="AG77" s="129">
        <v>9</v>
      </c>
      <c r="AH77" s="129">
        <v>0</v>
      </c>
      <c r="AI77" s="129">
        <v>0</v>
      </c>
      <c r="AJ77" s="104" t="s">
        <v>108</v>
      </c>
      <c r="AK77" s="98" t="s">
        <v>12</v>
      </c>
      <c r="AL77" s="203" t="s">
        <v>13</v>
      </c>
      <c r="AM77" s="167">
        <v>0</v>
      </c>
      <c r="AN77" s="168">
        <v>0</v>
      </c>
      <c r="AO77" s="168">
        <v>400000</v>
      </c>
      <c r="AP77" s="168">
        <v>400000</v>
      </c>
      <c r="AQ77" s="168">
        <v>400000</v>
      </c>
      <c r="AR77" s="205">
        <f>AN77+AO77+AP77+AQ77</f>
        <v>1200000</v>
      </c>
      <c r="AS77" s="169">
        <v>2023</v>
      </c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</row>
    <row r="78" spans="1:56" ht="26.25" customHeight="1">
      <c r="A78" s="66"/>
      <c r="B78" s="66"/>
      <c r="C78" s="66"/>
      <c r="D78" s="66"/>
      <c r="E78" s="66"/>
      <c r="F78" s="66"/>
      <c r="G78" s="66"/>
      <c r="H78" s="66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>
        <v>0</v>
      </c>
      <c r="AA78" s="131">
        <v>4</v>
      </c>
      <c r="AB78" s="131">
        <v>1</v>
      </c>
      <c r="AC78" s="131">
        <v>1</v>
      </c>
      <c r="AD78" s="131">
        <v>2</v>
      </c>
      <c r="AE78" s="131">
        <v>0</v>
      </c>
      <c r="AF78" s="131">
        <v>0</v>
      </c>
      <c r="AG78" s="131">
        <v>9</v>
      </c>
      <c r="AH78" s="131">
        <v>0</v>
      </c>
      <c r="AI78" s="131">
        <v>1</v>
      </c>
      <c r="AJ78" s="107" t="s">
        <v>72</v>
      </c>
      <c r="AK78" s="102" t="s">
        <v>2</v>
      </c>
      <c r="AL78" s="206" t="s">
        <v>13</v>
      </c>
      <c r="AM78" s="188">
        <v>2</v>
      </c>
      <c r="AN78" s="118">
        <v>2</v>
      </c>
      <c r="AO78" s="118">
        <v>2</v>
      </c>
      <c r="AP78" s="118">
        <v>2</v>
      </c>
      <c r="AQ78" s="118">
        <v>2</v>
      </c>
      <c r="AR78" s="118">
        <v>2</v>
      </c>
      <c r="AS78" s="172">
        <v>2023</v>
      </c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</row>
    <row r="79" spans="1:56" ht="103.5" customHeight="1">
      <c r="A79" s="66"/>
      <c r="B79" s="66"/>
      <c r="C79" s="66"/>
      <c r="D79" s="66"/>
      <c r="E79" s="66"/>
      <c r="F79" s="66"/>
      <c r="G79" s="66"/>
      <c r="H79" s="66"/>
      <c r="I79" s="129">
        <v>0</v>
      </c>
      <c r="J79" s="129">
        <v>3</v>
      </c>
      <c r="K79" s="129">
        <v>2</v>
      </c>
      <c r="L79" s="129">
        <v>0</v>
      </c>
      <c r="M79" s="129">
        <v>8</v>
      </c>
      <c r="N79" s="129">
        <v>0</v>
      </c>
      <c r="O79" s="129">
        <v>1</v>
      </c>
      <c r="P79" s="129">
        <v>0</v>
      </c>
      <c r="Q79" s="129">
        <v>4</v>
      </c>
      <c r="R79" s="129">
        <v>1</v>
      </c>
      <c r="S79" s="129">
        <v>0</v>
      </c>
      <c r="T79" s="129">
        <v>2</v>
      </c>
      <c r="U79" s="129">
        <v>1</v>
      </c>
      <c r="V79" s="129">
        <v>0</v>
      </c>
      <c r="W79" s="129">
        <v>9</v>
      </c>
      <c r="X79" s="129">
        <v>2</v>
      </c>
      <c r="Y79" s="129" t="s">
        <v>68</v>
      </c>
      <c r="Z79" s="129">
        <v>0</v>
      </c>
      <c r="AA79" s="129">
        <v>4</v>
      </c>
      <c r="AB79" s="129">
        <v>1</v>
      </c>
      <c r="AC79" s="129">
        <v>1</v>
      </c>
      <c r="AD79" s="129">
        <v>2</v>
      </c>
      <c r="AE79" s="129">
        <v>0</v>
      </c>
      <c r="AF79" s="129">
        <v>0</v>
      </c>
      <c r="AG79" s="129">
        <v>10</v>
      </c>
      <c r="AH79" s="129">
        <v>0</v>
      </c>
      <c r="AI79" s="129">
        <v>0</v>
      </c>
      <c r="AJ79" s="104" t="s">
        <v>95</v>
      </c>
      <c r="AK79" s="98" t="s">
        <v>12</v>
      </c>
      <c r="AL79" s="203" t="s">
        <v>13</v>
      </c>
      <c r="AM79" s="185">
        <v>250000</v>
      </c>
      <c r="AN79" s="168">
        <v>255000</v>
      </c>
      <c r="AO79" s="207"/>
      <c r="AP79" s="207"/>
      <c r="AQ79" s="207"/>
      <c r="AR79" s="168">
        <f>AM79+AN79+AO79+AP79+AQ79</f>
        <v>505000</v>
      </c>
      <c r="AS79" s="169">
        <v>2020</v>
      </c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</row>
    <row r="80" spans="1:56" ht="26.25" customHeight="1">
      <c r="A80" s="66"/>
      <c r="B80" s="66"/>
      <c r="C80" s="66"/>
      <c r="D80" s="66"/>
      <c r="E80" s="66"/>
      <c r="F80" s="66"/>
      <c r="G80" s="66"/>
      <c r="H80" s="66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>
        <v>0</v>
      </c>
      <c r="AA80" s="131">
        <v>4</v>
      </c>
      <c r="AB80" s="131">
        <v>1</v>
      </c>
      <c r="AC80" s="131">
        <v>1</v>
      </c>
      <c r="AD80" s="131">
        <v>2</v>
      </c>
      <c r="AE80" s="131">
        <v>0</v>
      </c>
      <c r="AF80" s="131">
        <v>0</v>
      </c>
      <c r="AG80" s="131">
        <v>10</v>
      </c>
      <c r="AH80" s="131">
        <v>0</v>
      </c>
      <c r="AI80" s="131">
        <v>1</v>
      </c>
      <c r="AJ80" s="103" t="s">
        <v>81</v>
      </c>
      <c r="AK80" s="102" t="s">
        <v>2</v>
      </c>
      <c r="AL80" s="206"/>
      <c r="AM80" s="188">
        <v>1</v>
      </c>
      <c r="AN80" s="118">
        <v>1</v>
      </c>
      <c r="AO80" s="208"/>
      <c r="AP80" s="208"/>
      <c r="AQ80" s="208"/>
      <c r="AR80" s="118">
        <v>2</v>
      </c>
      <c r="AS80" s="172">
        <v>2020</v>
      </c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</row>
    <row r="81" spans="1:56" ht="37.5">
      <c r="A81" s="66"/>
      <c r="B81" s="66"/>
      <c r="C81" s="66"/>
      <c r="D81" s="66"/>
      <c r="E81" s="66"/>
      <c r="F81" s="66"/>
      <c r="G81" s="66"/>
      <c r="H81" s="66"/>
      <c r="I81" s="132">
        <v>0</v>
      </c>
      <c r="J81" s="132">
        <v>0</v>
      </c>
      <c r="K81" s="132">
        <v>0</v>
      </c>
      <c r="L81" s="132">
        <v>0</v>
      </c>
      <c r="M81" s="132">
        <v>0</v>
      </c>
      <c r="N81" s="132">
        <v>0</v>
      </c>
      <c r="O81" s="132">
        <v>0</v>
      </c>
      <c r="P81" s="132">
        <v>0</v>
      </c>
      <c r="Q81" s="132">
        <v>0</v>
      </c>
      <c r="R81" s="132">
        <v>0</v>
      </c>
      <c r="S81" s="132">
        <v>0</v>
      </c>
      <c r="T81" s="132">
        <v>0</v>
      </c>
      <c r="U81" s="132">
        <v>0</v>
      </c>
      <c r="V81" s="132">
        <v>0</v>
      </c>
      <c r="W81" s="132">
        <v>0</v>
      </c>
      <c r="X81" s="132">
        <v>0</v>
      </c>
      <c r="Y81" s="132">
        <v>0</v>
      </c>
      <c r="Z81" s="132">
        <v>0</v>
      </c>
      <c r="AA81" s="132">
        <v>4</v>
      </c>
      <c r="AB81" s="132">
        <v>1</v>
      </c>
      <c r="AC81" s="132">
        <v>1</v>
      </c>
      <c r="AD81" s="132">
        <v>3</v>
      </c>
      <c r="AE81" s="132">
        <v>0</v>
      </c>
      <c r="AF81" s="132">
        <v>0</v>
      </c>
      <c r="AG81" s="132">
        <v>0</v>
      </c>
      <c r="AH81" s="132">
        <v>0</v>
      </c>
      <c r="AI81" s="132">
        <v>0</v>
      </c>
      <c r="AJ81" s="108" t="s">
        <v>88</v>
      </c>
      <c r="AK81" s="109" t="s">
        <v>12</v>
      </c>
      <c r="AL81" s="209" t="s">
        <v>13</v>
      </c>
      <c r="AM81" s="210">
        <f>AM83</f>
        <v>24000</v>
      </c>
      <c r="AN81" s="211"/>
      <c r="AO81" s="211"/>
      <c r="AP81" s="211"/>
      <c r="AQ81" s="211"/>
      <c r="AR81" s="212">
        <v>24000</v>
      </c>
      <c r="AS81" s="213">
        <v>2019</v>
      </c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</row>
    <row r="82" spans="1:56" ht="56.25">
      <c r="A82" s="66"/>
      <c r="B82" s="66"/>
      <c r="C82" s="66"/>
      <c r="D82" s="66"/>
      <c r="E82" s="66"/>
      <c r="F82" s="66"/>
      <c r="G82" s="66"/>
      <c r="H82" s="66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>
        <v>0</v>
      </c>
      <c r="AA82" s="128">
        <v>4</v>
      </c>
      <c r="AB82" s="128">
        <v>1</v>
      </c>
      <c r="AC82" s="128">
        <v>1</v>
      </c>
      <c r="AD82" s="128">
        <v>3</v>
      </c>
      <c r="AE82" s="128">
        <v>0</v>
      </c>
      <c r="AF82" s="128">
        <v>0</v>
      </c>
      <c r="AG82" s="128">
        <v>0</v>
      </c>
      <c r="AH82" s="128">
        <v>0</v>
      </c>
      <c r="AI82" s="128">
        <v>1</v>
      </c>
      <c r="AJ82" s="110" t="s">
        <v>91</v>
      </c>
      <c r="AK82" s="102" t="s">
        <v>2</v>
      </c>
      <c r="AL82" s="206"/>
      <c r="AM82" s="188">
        <v>4</v>
      </c>
      <c r="AN82" s="208"/>
      <c r="AO82" s="208"/>
      <c r="AP82" s="208"/>
      <c r="AQ82" s="208"/>
      <c r="AR82" s="118">
        <v>4</v>
      </c>
      <c r="AS82" s="172">
        <v>2019</v>
      </c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</row>
    <row r="83" spans="1:56" ht="56.25">
      <c r="A83" s="66"/>
      <c r="B83" s="66"/>
      <c r="C83" s="66"/>
      <c r="D83" s="66"/>
      <c r="E83" s="66"/>
      <c r="F83" s="66"/>
      <c r="G83" s="66"/>
      <c r="H83" s="66"/>
      <c r="I83" s="129">
        <v>0</v>
      </c>
      <c r="J83" s="129">
        <v>3</v>
      </c>
      <c r="K83" s="129">
        <v>2</v>
      </c>
      <c r="L83" s="129">
        <v>0</v>
      </c>
      <c r="M83" s="129">
        <v>8</v>
      </c>
      <c r="N83" s="129">
        <v>0</v>
      </c>
      <c r="O83" s="129">
        <v>4</v>
      </c>
      <c r="P83" s="127">
        <v>0</v>
      </c>
      <c r="Q83" s="127">
        <v>4</v>
      </c>
      <c r="R83" s="127">
        <v>1</v>
      </c>
      <c r="S83" s="127">
        <v>0</v>
      </c>
      <c r="T83" s="127">
        <v>3</v>
      </c>
      <c r="U83" s="127">
        <v>2</v>
      </c>
      <c r="V83" s="127">
        <v>0</v>
      </c>
      <c r="W83" s="127">
        <v>1</v>
      </c>
      <c r="X83" s="127">
        <v>0</v>
      </c>
      <c r="Y83" s="127" t="s">
        <v>56</v>
      </c>
      <c r="Z83" s="133">
        <v>0</v>
      </c>
      <c r="AA83" s="129">
        <v>4</v>
      </c>
      <c r="AB83" s="129">
        <v>1</v>
      </c>
      <c r="AC83" s="129">
        <v>1</v>
      </c>
      <c r="AD83" s="129">
        <v>3</v>
      </c>
      <c r="AE83" s="129">
        <v>0</v>
      </c>
      <c r="AF83" s="129">
        <v>0</v>
      </c>
      <c r="AG83" s="129">
        <v>1</v>
      </c>
      <c r="AH83" s="129">
        <v>0</v>
      </c>
      <c r="AI83" s="129">
        <v>0</v>
      </c>
      <c r="AJ83" s="111" t="s">
        <v>90</v>
      </c>
      <c r="AK83" s="98" t="s">
        <v>12</v>
      </c>
      <c r="AL83" s="203" t="s">
        <v>13</v>
      </c>
      <c r="AM83" s="167">
        <v>24000</v>
      </c>
      <c r="AN83" s="214"/>
      <c r="AO83" s="215"/>
      <c r="AP83" s="215"/>
      <c r="AQ83" s="215"/>
      <c r="AR83" s="168">
        <v>24000</v>
      </c>
      <c r="AS83" s="169">
        <v>2019</v>
      </c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</row>
    <row r="84" spans="1:56" ht="64.5" customHeight="1">
      <c r="A84" s="66"/>
      <c r="B84" s="66"/>
      <c r="C84" s="66"/>
      <c r="D84" s="66"/>
      <c r="E84" s="66"/>
      <c r="F84" s="66"/>
      <c r="G84" s="66"/>
      <c r="H84" s="66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4">
        <v>0</v>
      </c>
      <c r="AA84" s="131">
        <v>4</v>
      </c>
      <c r="AB84" s="131">
        <v>1</v>
      </c>
      <c r="AC84" s="131">
        <v>1</v>
      </c>
      <c r="AD84" s="131">
        <v>3</v>
      </c>
      <c r="AE84" s="131">
        <v>0</v>
      </c>
      <c r="AF84" s="131">
        <v>0</v>
      </c>
      <c r="AG84" s="131">
        <v>1</v>
      </c>
      <c r="AH84" s="131">
        <v>0</v>
      </c>
      <c r="AI84" s="131">
        <v>1</v>
      </c>
      <c r="AJ84" s="110" t="s">
        <v>92</v>
      </c>
      <c r="AK84" s="102" t="s">
        <v>2</v>
      </c>
      <c r="AL84" s="206"/>
      <c r="AM84" s="188">
        <v>1</v>
      </c>
      <c r="AN84" s="208"/>
      <c r="AO84" s="208"/>
      <c r="AP84" s="208"/>
      <c r="AQ84" s="208"/>
      <c r="AR84" s="118">
        <v>1</v>
      </c>
      <c r="AS84" s="172">
        <v>2019</v>
      </c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</row>
    <row r="85" spans="1:56" ht="81.75" customHeight="1">
      <c r="A85" s="66"/>
      <c r="B85" s="66"/>
      <c r="C85" s="66"/>
      <c r="D85" s="66"/>
      <c r="E85" s="66"/>
      <c r="F85" s="66"/>
      <c r="G85" s="66"/>
      <c r="H85" s="66"/>
      <c r="I85" s="129">
        <v>0</v>
      </c>
      <c r="J85" s="129">
        <v>3</v>
      </c>
      <c r="K85" s="129">
        <v>2</v>
      </c>
      <c r="L85" s="129">
        <v>0</v>
      </c>
      <c r="M85" s="129">
        <v>8</v>
      </c>
      <c r="N85" s="129">
        <v>0</v>
      </c>
      <c r="O85" s="129">
        <v>4</v>
      </c>
      <c r="P85" s="127">
        <v>0</v>
      </c>
      <c r="Q85" s="127">
        <v>4</v>
      </c>
      <c r="R85" s="127">
        <v>1</v>
      </c>
      <c r="S85" s="127">
        <v>0</v>
      </c>
      <c r="T85" s="127">
        <v>3</v>
      </c>
      <c r="U85" s="127">
        <v>2</v>
      </c>
      <c r="V85" s="127">
        <v>0</v>
      </c>
      <c r="W85" s="127">
        <v>1</v>
      </c>
      <c r="X85" s="127">
        <v>0</v>
      </c>
      <c r="Y85" s="127" t="s">
        <v>56</v>
      </c>
      <c r="Z85" s="133">
        <v>0</v>
      </c>
      <c r="AA85" s="129">
        <v>4</v>
      </c>
      <c r="AB85" s="129">
        <v>1</v>
      </c>
      <c r="AC85" s="129">
        <v>1</v>
      </c>
      <c r="AD85" s="129">
        <v>3</v>
      </c>
      <c r="AE85" s="129">
        <v>0</v>
      </c>
      <c r="AF85" s="129">
        <v>0</v>
      </c>
      <c r="AG85" s="129">
        <v>2</v>
      </c>
      <c r="AH85" s="129">
        <v>0</v>
      </c>
      <c r="AI85" s="129">
        <v>0</v>
      </c>
      <c r="AJ85" s="112" t="s">
        <v>107</v>
      </c>
      <c r="AK85" s="98" t="s">
        <v>2</v>
      </c>
      <c r="AL85" s="203"/>
      <c r="AM85" s="216">
        <v>4</v>
      </c>
      <c r="AN85" s="215"/>
      <c r="AO85" s="215"/>
      <c r="AP85" s="215"/>
      <c r="AQ85" s="215"/>
      <c r="AR85" s="196">
        <v>4</v>
      </c>
      <c r="AS85" s="169">
        <v>2019</v>
      </c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</row>
    <row r="86" spans="1:56" ht="75">
      <c r="A86" s="66"/>
      <c r="B86" s="66"/>
      <c r="C86" s="66"/>
      <c r="D86" s="66"/>
      <c r="E86" s="66"/>
      <c r="F86" s="66"/>
      <c r="G86" s="66"/>
      <c r="H86" s="66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4">
        <v>0</v>
      </c>
      <c r="AA86" s="131">
        <v>4</v>
      </c>
      <c r="AB86" s="131">
        <v>1</v>
      </c>
      <c r="AC86" s="131">
        <v>1</v>
      </c>
      <c r="AD86" s="131">
        <v>3</v>
      </c>
      <c r="AE86" s="131">
        <v>0</v>
      </c>
      <c r="AF86" s="131">
        <v>0</v>
      </c>
      <c r="AG86" s="131">
        <v>2</v>
      </c>
      <c r="AH86" s="131">
        <v>0</v>
      </c>
      <c r="AI86" s="131">
        <v>1</v>
      </c>
      <c r="AJ86" s="110" t="s">
        <v>89</v>
      </c>
      <c r="AK86" s="102" t="s">
        <v>2</v>
      </c>
      <c r="AL86" s="206"/>
      <c r="AM86" s="188">
        <v>4</v>
      </c>
      <c r="AN86" s="208"/>
      <c r="AO86" s="208"/>
      <c r="AP86" s="208"/>
      <c r="AQ86" s="208"/>
      <c r="AR86" s="118">
        <v>4</v>
      </c>
      <c r="AS86" s="172">
        <v>2019</v>
      </c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</row>
    <row r="87" spans="1:56" ht="37.5">
      <c r="A87" s="66"/>
      <c r="B87" s="66"/>
      <c r="C87" s="66"/>
      <c r="D87" s="66"/>
      <c r="E87" s="66"/>
      <c r="F87" s="66"/>
      <c r="G87" s="66"/>
      <c r="H87" s="66"/>
      <c r="I87" s="132">
        <v>0</v>
      </c>
      <c r="J87" s="132">
        <v>3</v>
      </c>
      <c r="K87" s="132">
        <v>2</v>
      </c>
      <c r="L87" s="132">
        <v>0</v>
      </c>
      <c r="M87" s="132">
        <v>7</v>
      </c>
      <c r="N87" s="132">
        <v>0</v>
      </c>
      <c r="O87" s="132">
        <v>3</v>
      </c>
      <c r="P87" s="132">
        <v>0</v>
      </c>
      <c r="Q87" s="132">
        <v>4</v>
      </c>
      <c r="R87" s="132">
        <v>1</v>
      </c>
      <c r="S87" s="132">
        <v>0</v>
      </c>
      <c r="T87" s="132">
        <v>4</v>
      </c>
      <c r="U87" s="132">
        <v>2</v>
      </c>
      <c r="V87" s="132">
        <v>0</v>
      </c>
      <c r="W87" s="132">
        <v>1</v>
      </c>
      <c r="X87" s="132">
        <v>1</v>
      </c>
      <c r="Y87" s="132" t="s">
        <v>53</v>
      </c>
      <c r="Z87" s="138">
        <v>0</v>
      </c>
      <c r="AA87" s="132">
        <v>4</v>
      </c>
      <c r="AB87" s="132">
        <v>1</v>
      </c>
      <c r="AC87" s="132">
        <v>1</v>
      </c>
      <c r="AD87" s="132">
        <v>4</v>
      </c>
      <c r="AE87" s="132">
        <v>0</v>
      </c>
      <c r="AF87" s="132">
        <v>0</v>
      </c>
      <c r="AG87" s="132">
        <v>0</v>
      </c>
      <c r="AH87" s="132">
        <v>0</v>
      </c>
      <c r="AI87" s="132">
        <v>0</v>
      </c>
      <c r="AJ87" s="139" t="s">
        <v>112</v>
      </c>
      <c r="AK87" s="109" t="s">
        <v>12</v>
      </c>
      <c r="AL87" s="209"/>
      <c r="AM87" s="217"/>
      <c r="AN87" s="212">
        <f>AN89+AN92+AN94</f>
        <v>14785906.010000002</v>
      </c>
      <c r="AO87" s="212">
        <f>AO89+AO92+AO94</f>
        <v>11561820.41</v>
      </c>
      <c r="AP87" s="212">
        <f>AP89+AP92+AP94</f>
        <v>12425130.780000001</v>
      </c>
      <c r="AQ87" s="212">
        <f>AQ89+AQ92+AQ94</f>
        <v>12425130.780000001</v>
      </c>
      <c r="AR87" s="212">
        <f>AN87+AO87+AP87+AQ87</f>
        <v>51197987.980000004</v>
      </c>
      <c r="AS87" s="213">
        <v>2023</v>
      </c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</row>
    <row r="88" spans="1:56" ht="60.75" customHeight="1">
      <c r="A88" s="66"/>
      <c r="B88" s="66"/>
      <c r="C88" s="66"/>
      <c r="D88" s="66"/>
      <c r="E88" s="66"/>
      <c r="F88" s="66"/>
      <c r="G88" s="66"/>
      <c r="H88" s="66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4">
        <v>0</v>
      </c>
      <c r="AA88" s="131">
        <v>4</v>
      </c>
      <c r="AB88" s="131">
        <v>1</v>
      </c>
      <c r="AC88" s="131">
        <v>1</v>
      </c>
      <c r="AD88" s="131">
        <v>4</v>
      </c>
      <c r="AE88" s="131">
        <v>0</v>
      </c>
      <c r="AF88" s="131">
        <v>0</v>
      </c>
      <c r="AG88" s="131">
        <v>0</v>
      </c>
      <c r="AH88" s="131">
        <v>0</v>
      </c>
      <c r="AI88" s="131">
        <v>1</v>
      </c>
      <c r="AJ88" s="110" t="s">
        <v>113</v>
      </c>
      <c r="AK88" s="88" t="s">
        <v>4</v>
      </c>
      <c r="AL88" s="206"/>
      <c r="AM88" s="188"/>
      <c r="AN88" s="118">
        <v>14.92</v>
      </c>
      <c r="AO88" s="118">
        <v>11.71</v>
      </c>
      <c r="AP88" s="118">
        <v>12.82</v>
      </c>
      <c r="AQ88" s="118">
        <v>12.82</v>
      </c>
      <c r="AR88" s="218">
        <f>(AN88+AO88+AP88+AQ88)/4</f>
        <v>13.0675</v>
      </c>
      <c r="AS88" s="172">
        <v>2023</v>
      </c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</row>
    <row r="89" spans="1:56" ht="75">
      <c r="A89" s="66"/>
      <c r="B89" s="66"/>
      <c r="C89" s="66"/>
      <c r="D89" s="66"/>
      <c r="E89" s="66"/>
      <c r="F89" s="66"/>
      <c r="G89" s="66"/>
      <c r="H89" s="66"/>
      <c r="I89" s="129">
        <v>0</v>
      </c>
      <c r="J89" s="129">
        <v>3</v>
      </c>
      <c r="K89" s="129">
        <v>2</v>
      </c>
      <c r="L89" s="129">
        <v>0</v>
      </c>
      <c r="M89" s="129">
        <v>7</v>
      </c>
      <c r="N89" s="129">
        <v>0</v>
      </c>
      <c r="O89" s="129">
        <v>3</v>
      </c>
      <c r="P89" s="129">
        <v>0</v>
      </c>
      <c r="Q89" s="129">
        <v>4</v>
      </c>
      <c r="R89" s="129">
        <v>1</v>
      </c>
      <c r="S89" s="129">
        <v>0</v>
      </c>
      <c r="T89" s="129">
        <v>4</v>
      </c>
      <c r="U89" s="129">
        <v>2</v>
      </c>
      <c r="V89" s="129">
        <v>0</v>
      </c>
      <c r="W89" s="129">
        <v>1</v>
      </c>
      <c r="X89" s="129">
        <v>1</v>
      </c>
      <c r="Y89" s="129" t="s">
        <v>53</v>
      </c>
      <c r="Z89" s="133">
        <v>0</v>
      </c>
      <c r="AA89" s="129">
        <v>4</v>
      </c>
      <c r="AB89" s="129">
        <v>1</v>
      </c>
      <c r="AC89" s="129">
        <v>1</v>
      </c>
      <c r="AD89" s="129">
        <v>4</v>
      </c>
      <c r="AE89" s="129">
        <v>0</v>
      </c>
      <c r="AF89" s="129">
        <v>0</v>
      </c>
      <c r="AG89" s="129">
        <v>1</v>
      </c>
      <c r="AH89" s="129">
        <v>0</v>
      </c>
      <c r="AI89" s="129">
        <v>0</v>
      </c>
      <c r="AJ89" s="111" t="s">
        <v>114</v>
      </c>
      <c r="AK89" s="98" t="s">
        <v>12</v>
      </c>
      <c r="AL89" s="203"/>
      <c r="AM89" s="216"/>
      <c r="AN89" s="168">
        <f>12373690.64+442.41+357331.24</f>
        <v>12731464.290000001</v>
      </c>
      <c r="AO89" s="168">
        <v>9442150.84</v>
      </c>
      <c r="AP89" s="168">
        <v>10305461.21</v>
      </c>
      <c r="AQ89" s="168">
        <v>10305461.21</v>
      </c>
      <c r="AR89" s="168">
        <f>AN89+AO89+AP89+AQ89</f>
        <v>42784537.550000004</v>
      </c>
      <c r="AS89" s="169">
        <v>2023</v>
      </c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</row>
    <row r="90" spans="1:56" ht="56.25">
      <c r="A90" s="66"/>
      <c r="B90" s="66"/>
      <c r="C90" s="66"/>
      <c r="D90" s="66"/>
      <c r="E90" s="66"/>
      <c r="F90" s="66"/>
      <c r="G90" s="66"/>
      <c r="H90" s="66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4">
        <v>0</v>
      </c>
      <c r="AA90" s="131">
        <v>4</v>
      </c>
      <c r="AB90" s="131">
        <v>1</v>
      </c>
      <c r="AC90" s="131">
        <v>1</v>
      </c>
      <c r="AD90" s="131">
        <v>4</v>
      </c>
      <c r="AE90" s="131">
        <v>0</v>
      </c>
      <c r="AF90" s="131">
        <v>0</v>
      </c>
      <c r="AG90" s="131">
        <v>1</v>
      </c>
      <c r="AH90" s="131">
        <v>0</v>
      </c>
      <c r="AI90" s="131">
        <v>1</v>
      </c>
      <c r="AJ90" s="110" t="s">
        <v>115</v>
      </c>
      <c r="AK90" s="102" t="s">
        <v>2</v>
      </c>
      <c r="AL90" s="206"/>
      <c r="AM90" s="188"/>
      <c r="AN90" s="118">
        <v>391</v>
      </c>
      <c r="AO90" s="118">
        <v>307</v>
      </c>
      <c r="AP90" s="118">
        <v>336</v>
      </c>
      <c r="AQ90" s="118">
        <v>336</v>
      </c>
      <c r="AR90" s="219">
        <f>(AN90+AO90+AP90+AQ90)/4</f>
        <v>342.5</v>
      </c>
      <c r="AS90" s="172">
        <v>2023</v>
      </c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</row>
    <row r="91" spans="1:56" ht="56.25">
      <c r="A91" s="66"/>
      <c r="B91" s="66"/>
      <c r="C91" s="66"/>
      <c r="D91" s="66"/>
      <c r="E91" s="66"/>
      <c r="F91" s="66"/>
      <c r="G91" s="66"/>
      <c r="H91" s="66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4">
        <v>0</v>
      </c>
      <c r="AA91" s="131">
        <v>4</v>
      </c>
      <c r="AB91" s="131">
        <v>1</v>
      </c>
      <c r="AC91" s="131">
        <v>1</v>
      </c>
      <c r="AD91" s="131">
        <v>4</v>
      </c>
      <c r="AE91" s="131">
        <v>0</v>
      </c>
      <c r="AF91" s="131">
        <v>0</v>
      </c>
      <c r="AG91" s="131">
        <v>1</v>
      </c>
      <c r="AH91" s="131">
        <v>0</v>
      </c>
      <c r="AI91" s="131">
        <v>2</v>
      </c>
      <c r="AJ91" s="110" t="s">
        <v>116</v>
      </c>
      <c r="AK91" s="88" t="s">
        <v>12</v>
      </c>
      <c r="AL91" s="206"/>
      <c r="AM91" s="188"/>
      <c r="AN91" s="170">
        <v>37067.42</v>
      </c>
      <c r="AO91" s="170">
        <v>37660.65</v>
      </c>
      <c r="AP91" s="170">
        <v>36979.56</v>
      </c>
      <c r="AQ91" s="170">
        <v>36979.56</v>
      </c>
      <c r="AR91" s="170">
        <f>(AN91+AO91+AP91+AQ91)/4</f>
        <v>37171.7975</v>
      </c>
      <c r="AS91" s="172">
        <v>2023</v>
      </c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</row>
    <row r="92" spans="1:56" ht="61.5" customHeight="1">
      <c r="A92" s="66"/>
      <c r="B92" s="66"/>
      <c r="C92" s="66"/>
      <c r="D92" s="66"/>
      <c r="E92" s="66"/>
      <c r="F92" s="66"/>
      <c r="G92" s="66"/>
      <c r="H92" s="66"/>
      <c r="I92" s="129">
        <v>0</v>
      </c>
      <c r="J92" s="129">
        <v>3</v>
      </c>
      <c r="K92" s="129">
        <v>2</v>
      </c>
      <c r="L92" s="129">
        <v>0</v>
      </c>
      <c r="M92" s="129">
        <v>7</v>
      </c>
      <c r="N92" s="129">
        <v>0</v>
      </c>
      <c r="O92" s="129">
        <v>3</v>
      </c>
      <c r="P92" s="129">
        <v>0</v>
      </c>
      <c r="Q92" s="129">
        <v>4</v>
      </c>
      <c r="R92" s="129">
        <v>1</v>
      </c>
      <c r="S92" s="129">
        <v>0</v>
      </c>
      <c r="T92" s="129">
        <v>4</v>
      </c>
      <c r="U92" s="129">
        <v>1</v>
      </c>
      <c r="V92" s="129">
        <v>0</v>
      </c>
      <c r="W92" s="129">
        <v>6</v>
      </c>
      <c r="X92" s="129">
        <v>9</v>
      </c>
      <c r="Y92" s="129" t="s">
        <v>53</v>
      </c>
      <c r="Z92" s="133">
        <v>0</v>
      </c>
      <c r="AA92" s="129">
        <v>4</v>
      </c>
      <c r="AB92" s="129">
        <v>1</v>
      </c>
      <c r="AC92" s="129">
        <v>1</v>
      </c>
      <c r="AD92" s="129">
        <v>4</v>
      </c>
      <c r="AE92" s="129">
        <v>0</v>
      </c>
      <c r="AF92" s="129">
        <v>0</v>
      </c>
      <c r="AG92" s="129">
        <v>2</v>
      </c>
      <c r="AH92" s="129">
        <v>0</v>
      </c>
      <c r="AI92" s="129">
        <v>0</v>
      </c>
      <c r="AJ92" s="111" t="s">
        <v>119</v>
      </c>
      <c r="AK92" s="98" t="s">
        <v>12</v>
      </c>
      <c r="AL92" s="203"/>
      <c r="AM92" s="216"/>
      <c r="AN92" s="168">
        <f>2098682.74-64785.44</f>
        <v>2033897.3000000003</v>
      </c>
      <c r="AO92" s="168">
        <v>2098682.74</v>
      </c>
      <c r="AP92" s="168">
        <v>2098682.74</v>
      </c>
      <c r="AQ92" s="168">
        <v>2098682.74</v>
      </c>
      <c r="AR92" s="168">
        <f>AN92+AO92+AP92+AQ92</f>
        <v>8329945.520000001</v>
      </c>
      <c r="AS92" s="169">
        <v>2023</v>
      </c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</row>
    <row r="93" spans="1:56" ht="39" customHeight="1">
      <c r="A93" s="66"/>
      <c r="B93" s="66"/>
      <c r="C93" s="66"/>
      <c r="D93" s="66"/>
      <c r="E93" s="66"/>
      <c r="F93" s="66"/>
      <c r="G93" s="66"/>
      <c r="H93" s="66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4">
        <v>0</v>
      </c>
      <c r="AA93" s="131">
        <v>4</v>
      </c>
      <c r="AB93" s="131">
        <v>1</v>
      </c>
      <c r="AC93" s="131">
        <v>1</v>
      </c>
      <c r="AD93" s="131">
        <v>4</v>
      </c>
      <c r="AE93" s="131">
        <v>0</v>
      </c>
      <c r="AF93" s="131">
        <v>0</v>
      </c>
      <c r="AG93" s="131">
        <v>2</v>
      </c>
      <c r="AH93" s="131">
        <v>0</v>
      </c>
      <c r="AI93" s="131">
        <v>1</v>
      </c>
      <c r="AJ93" s="140" t="s">
        <v>117</v>
      </c>
      <c r="AK93" s="102" t="s">
        <v>2</v>
      </c>
      <c r="AL93" s="206"/>
      <c r="AM93" s="188"/>
      <c r="AN93" s="220">
        <f>21.6-0.3</f>
        <v>21.3</v>
      </c>
      <c r="AO93" s="220">
        <v>21.6</v>
      </c>
      <c r="AP93" s="220">
        <v>21.6</v>
      </c>
      <c r="AQ93" s="220">
        <v>21.6</v>
      </c>
      <c r="AR93" s="220">
        <f>(AN93+AO93+AP93+AQ93)/4</f>
        <v>21.525</v>
      </c>
      <c r="AS93" s="172">
        <v>2023</v>
      </c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</row>
    <row r="94" spans="1:56" ht="63" customHeight="1">
      <c r="A94" s="66"/>
      <c r="B94" s="66"/>
      <c r="C94" s="66"/>
      <c r="D94" s="66"/>
      <c r="E94" s="66"/>
      <c r="F94" s="66"/>
      <c r="G94" s="66"/>
      <c r="H94" s="66"/>
      <c r="I94" s="129">
        <v>0</v>
      </c>
      <c r="J94" s="129">
        <v>3</v>
      </c>
      <c r="K94" s="129">
        <v>2</v>
      </c>
      <c r="L94" s="129">
        <v>0</v>
      </c>
      <c r="M94" s="129">
        <v>7</v>
      </c>
      <c r="N94" s="129">
        <v>0</v>
      </c>
      <c r="O94" s="129">
        <v>3</v>
      </c>
      <c r="P94" s="129">
        <v>0</v>
      </c>
      <c r="Q94" s="129">
        <v>4</v>
      </c>
      <c r="R94" s="129">
        <v>1</v>
      </c>
      <c r="S94" s="129">
        <v>0</v>
      </c>
      <c r="T94" s="129">
        <v>4</v>
      </c>
      <c r="U94" s="129" t="s">
        <v>61</v>
      </c>
      <c r="V94" s="129">
        <v>0</v>
      </c>
      <c r="W94" s="129">
        <v>6</v>
      </c>
      <c r="X94" s="129">
        <v>9</v>
      </c>
      <c r="Y94" s="129" t="s">
        <v>53</v>
      </c>
      <c r="Z94" s="133">
        <v>0</v>
      </c>
      <c r="AA94" s="129">
        <v>4</v>
      </c>
      <c r="AB94" s="129">
        <v>1</v>
      </c>
      <c r="AC94" s="129">
        <v>1</v>
      </c>
      <c r="AD94" s="129">
        <v>4</v>
      </c>
      <c r="AE94" s="129">
        <v>0</v>
      </c>
      <c r="AF94" s="129">
        <v>0</v>
      </c>
      <c r="AG94" s="129">
        <v>3</v>
      </c>
      <c r="AH94" s="129">
        <v>0</v>
      </c>
      <c r="AI94" s="129">
        <v>0</v>
      </c>
      <c r="AJ94" s="111" t="s">
        <v>118</v>
      </c>
      <c r="AK94" s="98" t="s">
        <v>12</v>
      </c>
      <c r="AL94" s="203"/>
      <c r="AM94" s="216"/>
      <c r="AN94" s="168">
        <f>20986.83-442.41</f>
        <v>20544.420000000002</v>
      </c>
      <c r="AO94" s="168">
        <v>20986.83</v>
      </c>
      <c r="AP94" s="168">
        <v>20986.83</v>
      </c>
      <c r="AQ94" s="168">
        <v>20986.83</v>
      </c>
      <c r="AR94" s="168">
        <f>AN94+AO94+AP94+AQ94</f>
        <v>83504.91</v>
      </c>
      <c r="AS94" s="169">
        <v>2023</v>
      </c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</row>
    <row r="95" spans="1:56" ht="37.5">
      <c r="A95" s="66"/>
      <c r="B95" s="66"/>
      <c r="C95" s="66"/>
      <c r="D95" s="66"/>
      <c r="E95" s="66"/>
      <c r="F95" s="66"/>
      <c r="G95" s="66"/>
      <c r="H95" s="66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4">
        <v>0</v>
      </c>
      <c r="AA95" s="131">
        <v>4</v>
      </c>
      <c r="AB95" s="131">
        <v>1</v>
      </c>
      <c r="AC95" s="131">
        <v>1</v>
      </c>
      <c r="AD95" s="131">
        <v>4</v>
      </c>
      <c r="AE95" s="131">
        <v>0</v>
      </c>
      <c r="AF95" s="131">
        <v>0</v>
      </c>
      <c r="AG95" s="131">
        <v>3</v>
      </c>
      <c r="AH95" s="131">
        <v>0</v>
      </c>
      <c r="AI95" s="131">
        <v>1</v>
      </c>
      <c r="AJ95" s="140" t="s">
        <v>117</v>
      </c>
      <c r="AK95" s="102" t="s">
        <v>2</v>
      </c>
      <c r="AL95" s="206"/>
      <c r="AM95" s="188"/>
      <c r="AN95" s="220">
        <f>21.6-0.3</f>
        <v>21.3</v>
      </c>
      <c r="AO95" s="220">
        <v>21.6</v>
      </c>
      <c r="AP95" s="220">
        <v>21.6</v>
      </c>
      <c r="AQ95" s="220">
        <v>21.6</v>
      </c>
      <c r="AR95" s="220">
        <f>(AN95+AO95+AP95+AQ95)/4</f>
        <v>21.525</v>
      </c>
      <c r="AS95" s="172">
        <v>2023</v>
      </c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</row>
    <row r="96" spans="1:56" ht="48.75" customHeight="1">
      <c r="A96" s="66"/>
      <c r="B96" s="66"/>
      <c r="C96" s="66"/>
      <c r="D96" s="66"/>
      <c r="E96" s="66"/>
      <c r="F96" s="66"/>
      <c r="G96" s="66"/>
      <c r="H96" s="66"/>
      <c r="I96" s="135">
        <v>0</v>
      </c>
      <c r="J96" s="135">
        <v>0</v>
      </c>
      <c r="K96" s="135">
        <v>0</v>
      </c>
      <c r="L96" s="135">
        <v>0</v>
      </c>
      <c r="M96" s="135">
        <v>0</v>
      </c>
      <c r="N96" s="135">
        <v>0</v>
      </c>
      <c r="O96" s="135">
        <v>0</v>
      </c>
      <c r="P96" s="126">
        <v>0</v>
      </c>
      <c r="Q96" s="126">
        <v>0</v>
      </c>
      <c r="R96" s="126">
        <v>0</v>
      </c>
      <c r="S96" s="126">
        <v>0</v>
      </c>
      <c r="T96" s="126">
        <v>0</v>
      </c>
      <c r="U96" s="126">
        <v>0</v>
      </c>
      <c r="V96" s="126">
        <v>0</v>
      </c>
      <c r="W96" s="126">
        <v>0</v>
      </c>
      <c r="X96" s="126">
        <v>0</v>
      </c>
      <c r="Y96" s="126">
        <v>0</v>
      </c>
      <c r="Z96" s="126">
        <v>0</v>
      </c>
      <c r="AA96" s="126">
        <v>4</v>
      </c>
      <c r="AB96" s="126">
        <v>2</v>
      </c>
      <c r="AC96" s="126">
        <v>1</v>
      </c>
      <c r="AD96" s="126">
        <v>0</v>
      </c>
      <c r="AE96" s="126">
        <v>0</v>
      </c>
      <c r="AF96" s="126">
        <v>0</v>
      </c>
      <c r="AG96" s="126">
        <v>0</v>
      </c>
      <c r="AH96" s="126">
        <v>0</v>
      </c>
      <c r="AI96" s="126">
        <v>0</v>
      </c>
      <c r="AJ96" s="113" t="s">
        <v>76</v>
      </c>
      <c r="AK96" s="90" t="s">
        <v>12</v>
      </c>
      <c r="AL96" s="221" t="s">
        <v>13</v>
      </c>
      <c r="AM96" s="222">
        <f>AM97+AM105</f>
        <v>8225300</v>
      </c>
      <c r="AN96" s="223">
        <f>AN97+AN105</f>
        <v>1314800</v>
      </c>
      <c r="AO96" s="224"/>
      <c r="AP96" s="224"/>
      <c r="AQ96" s="224"/>
      <c r="AR96" s="222">
        <f aca="true" t="shared" si="3" ref="AR96:AR102">AM96+AN96+AO96+AP96+AQ96</f>
        <v>9540100</v>
      </c>
      <c r="AS96" s="225">
        <v>2020</v>
      </c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</row>
    <row r="97" spans="1:56" ht="75">
      <c r="A97" s="77"/>
      <c r="B97" s="77"/>
      <c r="C97" s="77"/>
      <c r="D97" s="77"/>
      <c r="E97" s="77"/>
      <c r="F97" s="77"/>
      <c r="G97" s="77"/>
      <c r="H97" s="77"/>
      <c r="I97" s="136">
        <v>0</v>
      </c>
      <c r="J97" s="136">
        <v>0</v>
      </c>
      <c r="K97" s="136">
        <v>0</v>
      </c>
      <c r="L97" s="136">
        <v>0</v>
      </c>
      <c r="M97" s="136">
        <v>0</v>
      </c>
      <c r="N97" s="136">
        <v>0</v>
      </c>
      <c r="O97" s="136">
        <v>0</v>
      </c>
      <c r="P97" s="122">
        <v>0</v>
      </c>
      <c r="Q97" s="122">
        <v>0</v>
      </c>
      <c r="R97" s="122">
        <v>0</v>
      </c>
      <c r="S97" s="122">
        <v>0</v>
      </c>
      <c r="T97" s="122">
        <v>0</v>
      </c>
      <c r="U97" s="122">
        <v>0</v>
      </c>
      <c r="V97" s="122">
        <v>0</v>
      </c>
      <c r="W97" s="122">
        <v>0</v>
      </c>
      <c r="X97" s="122">
        <v>0</v>
      </c>
      <c r="Y97" s="122">
        <v>0</v>
      </c>
      <c r="Z97" s="122">
        <v>0</v>
      </c>
      <c r="AA97" s="122">
        <v>4</v>
      </c>
      <c r="AB97" s="122">
        <v>2</v>
      </c>
      <c r="AC97" s="122">
        <v>1</v>
      </c>
      <c r="AD97" s="122">
        <v>1</v>
      </c>
      <c r="AE97" s="122">
        <v>0</v>
      </c>
      <c r="AF97" s="122">
        <v>0</v>
      </c>
      <c r="AG97" s="122">
        <v>0</v>
      </c>
      <c r="AH97" s="122">
        <v>0</v>
      </c>
      <c r="AI97" s="122">
        <v>0</v>
      </c>
      <c r="AJ97" s="114" t="s">
        <v>83</v>
      </c>
      <c r="AK97" s="92" t="s">
        <v>12</v>
      </c>
      <c r="AL97" s="226" t="s">
        <v>13</v>
      </c>
      <c r="AM97" s="157">
        <f>AM99+AM101</f>
        <v>5856000</v>
      </c>
      <c r="AN97" s="156">
        <f>AN99+AN101+AN103</f>
        <v>1314800</v>
      </c>
      <c r="AO97" s="227"/>
      <c r="AP97" s="227"/>
      <c r="AQ97" s="227"/>
      <c r="AR97" s="157">
        <f t="shared" si="3"/>
        <v>7170800</v>
      </c>
      <c r="AS97" s="158">
        <v>2020</v>
      </c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</row>
    <row r="98" spans="1:56" ht="56.25">
      <c r="A98" s="75"/>
      <c r="B98" s="75"/>
      <c r="C98" s="75"/>
      <c r="D98" s="75"/>
      <c r="E98" s="75"/>
      <c r="F98" s="75"/>
      <c r="G98" s="75"/>
      <c r="H98" s="75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25">
        <v>0</v>
      </c>
      <c r="AA98" s="125">
        <v>4</v>
      </c>
      <c r="AB98" s="125">
        <v>2</v>
      </c>
      <c r="AC98" s="125">
        <v>1</v>
      </c>
      <c r="AD98" s="125">
        <v>1</v>
      </c>
      <c r="AE98" s="125">
        <v>0</v>
      </c>
      <c r="AF98" s="125">
        <v>0</v>
      </c>
      <c r="AG98" s="125">
        <v>0</v>
      </c>
      <c r="AH98" s="125">
        <v>0</v>
      </c>
      <c r="AI98" s="125">
        <v>1</v>
      </c>
      <c r="AJ98" s="115" t="s">
        <v>96</v>
      </c>
      <c r="AK98" s="102" t="s">
        <v>2</v>
      </c>
      <c r="AL98" s="206" t="s">
        <v>13</v>
      </c>
      <c r="AM98" s="188">
        <v>9</v>
      </c>
      <c r="AN98" s="228">
        <v>13</v>
      </c>
      <c r="AO98" s="208"/>
      <c r="AP98" s="208"/>
      <c r="AQ98" s="208"/>
      <c r="AR98" s="228">
        <f t="shared" si="3"/>
        <v>22</v>
      </c>
      <c r="AS98" s="172">
        <v>2020</v>
      </c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</row>
    <row r="99" spans="1:56" ht="101.25" customHeight="1">
      <c r="A99" s="66"/>
      <c r="B99" s="66"/>
      <c r="C99" s="66"/>
      <c r="D99" s="66"/>
      <c r="E99" s="66"/>
      <c r="F99" s="66"/>
      <c r="G99" s="66"/>
      <c r="H99" s="66"/>
      <c r="I99" s="129">
        <v>0</v>
      </c>
      <c r="J99" s="129">
        <v>3</v>
      </c>
      <c r="K99" s="129">
        <v>2</v>
      </c>
      <c r="L99" s="129">
        <v>0</v>
      </c>
      <c r="M99" s="129">
        <v>8</v>
      </c>
      <c r="N99" s="129">
        <v>0</v>
      </c>
      <c r="O99" s="129">
        <v>1</v>
      </c>
      <c r="P99" s="127">
        <v>0</v>
      </c>
      <c r="Q99" s="127">
        <v>4</v>
      </c>
      <c r="R99" s="127">
        <v>2</v>
      </c>
      <c r="S99" s="127">
        <v>0</v>
      </c>
      <c r="T99" s="127">
        <v>1</v>
      </c>
      <c r="U99" s="127" t="s">
        <v>111</v>
      </c>
      <c r="V99" s="127">
        <v>4</v>
      </c>
      <c r="W99" s="127">
        <v>6</v>
      </c>
      <c r="X99" s="127">
        <v>7</v>
      </c>
      <c r="Y99" s="127">
        <v>0</v>
      </c>
      <c r="Z99" s="127">
        <v>0</v>
      </c>
      <c r="AA99" s="127">
        <v>4</v>
      </c>
      <c r="AB99" s="127">
        <v>2</v>
      </c>
      <c r="AC99" s="127">
        <v>1</v>
      </c>
      <c r="AD99" s="127">
        <v>1</v>
      </c>
      <c r="AE99" s="127">
        <v>0</v>
      </c>
      <c r="AF99" s="127">
        <v>0</v>
      </c>
      <c r="AG99" s="127">
        <v>1</v>
      </c>
      <c r="AH99" s="127">
        <v>0</v>
      </c>
      <c r="AI99" s="127">
        <v>0</v>
      </c>
      <c r="AJ99" s="116" t="s">
        <v>98</v>
      </c>
      <c r="AK99" s="98" t="s">
        <v>12</v>
      </c>
      <c r="AL99" s="203" t="s">
        <v>13</v>
      </c>
      <c r="AM99" s="167">
        <v>5101824</v>
      </c>
      <c r="AN99" s="168">
        <f>15000+220500-800</f>
        <v>234700</v>
      </c>
      <c r="AO99" s="215"/>
      <c r="AP99" s="215"/>
      <c r="AQ99" s="215"/>
      <c r="AR99" s="167">
        <f t="shared" si="3"/>
        <v>5336524</v>
      </c>
      <c r="AS99" s="169">
        <v>2020</v>
      </c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</row>
    <row r="100" spans="1:56" ht="117.75" customHeight="1">
      <c r="A100" s="66"/>
      <c r="B100" s="66"/>
      <c r="C100" s="66"/>
      <c r="D100" s="66"/>
      <c r="E100" s="66"/>
      <c r="F100" s="66"/>
      <c r="G100" s="66"/>
      <c r="H100" s="66"/>
      <c r="I100" s="128"/>
      <c r="J100" s="128"/>
      <c r="K100" s="128"/>
      <c r="L100" s="128"/>
      <c r="M100" s="128"/>
      <c r="N100" s="128"/>
      <c r="O100" s="128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5">
        <v>0</v>
      </c>
      <c r="AA100" s="125">
        <v>4</v>
      </c>
      <c r="AB100" s="125">
        <v>2</v>
      </c>
      <c r="AC100" s="125">
        <v>1</v>
      </c>
      <c r="AD100" s="125">
        <v>1</v>
      </c>
      <c r="AE100" s="125">
        <v>0</v>
      </c>
      <c r="AF100" s="125">
        <v>0</v>
      </c>
      <c r="AG100" s="125">
        <v>1</v>
      </c>
      <c r="AH100" s="125">
        <v>0</v>
      </c>
      <c r="AI100" s="125">
        <v>1</v>
      </c>
      <c r="AJ100" s="117" t="s">
        <v>97</v>
      </c>
      <c r="AK100" s="118" t="s">
        <v>2</v>
      </c>
      <c r="AL100" s="229" t="s">
        <v>13</v>
      </c>
      <c r="AM100" s="184">
        <v>1</v>
      </c>
      <c r="AN100" s="230">
        <v>1</v>
      </c>
      <c r="AO100" s="231"/>
      <c r="AP100" s="231"/>
      <c r="AQ100" s="231"/>
      <c r="AR100" s="184">
        <f t="shared" si="3"/>
        <v>2</v>
      </c>
      <c r="AS100" s="172">
        <v>2020</v>
      </c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</row>
    <row r="101" spans="1:56" ht="104.25" customHeight="1">
      <c r="A101" s="66"/>
      <c r="B101" s="66"/>
      <c r="C101" s="66"/>
      <c r="D101" s="66"/>
      <c r="E101" s="66"/>
      <c r="F101" s="66"/>
      <c r="G101" s="66"/>
      <c r="H101" s="66"/>
      <c r="I101" s="129">
        <v>0</v>
      </c>
      <c r="J101" s="129">
        <v>3</v>
      </c>
      <c r="K101" s="129">
        <v>2</v>
      </c>
      <c r="L101" s="129">
        <v>0</v>
      </c>
      <c r="M101" s="129">
        <v>8</v>
      </c>
      <c r="N101" s="129">
        <v>0</v>
      </c>
      <c r="O101" s="129">
        <v>1</v>
      </c>
      <c r="P101" s="127">
        <v>0</v>
      </c>
      <c r="Q101" s="127">
        <v>4</v>
      </c>
      <c r="R101" s="127">
        <v>2</v>
      </c>
      <c r="S101" s="127">
        <v>0</v>
      </c>
      <c r="T101" s="127">
        <v>1</v>
      </c>
      <c r="U101" s="127" t="s">
        <v>111</v>
      </c>
      <c r="V101" s="127">
        <v>4</v>
      </c>
      <c r="W101" s="127">
        <v>6</v>
      </c>
      <c r="X101" s="127">
        <v>7</v>
      </c>
      <c r="Y101" s="127">
        <v>0</v>
      </c>
      <c r="Z101" s="127">
        <v>0</v>
      </c>
      <c r="AA101" s="127">
        <v>4</v>
      </c>
      <c r="AB101" s="127">
        <v>2</v>
      </c>
      <c r="AC101" s="127">
        <v>1</v>
      </c>
      <c r="AD101" s="127">
        <v>1</v>
      </c>
      <c r="AE101" s="127">
        <v>0</v>
      </c>
      <c r="AF101" s="127">
        <v>0</v>
      </c>
      <c r="AG101" s="127">
        <v>2</v>
      </c>
      <c r="AH101" s="127">
        <v>0</v>
      </c>
      <c r="AI101" s="127">
        <v>0</v>
      </c>
      <c r="AJ101" s="116" t="s">
        <v>99</v>
      </c>
      <c r="AK101" s="98" t="s">
        <v>12</v>
      </c>
      <c r="AL101" s="203"/>
      <c r="AM101" s="167">
        <v>754176</v>
      </c>
      <c r="AN101" s="168">
        <f>465000+1015000-399900</f>
        <v>1080100</v>
      </c>
      <c r="AO101" s="215"/>
      <c r="AP101" s="215"/>
      <c r="AQ101" s="215"/>
      <c r="AR101" s="167">
        <f t="shared" si="3"/>
        <v>1834276</v>
      </c>
      <c r="AS101" s="169">
        <v>2020</v>
      </c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</row>
    <row r="102" spans="1:56" ht="131.25" customHeight="1">
      <c r="A102" s="75"/>
      <c r="B102" s="75"/>
      <c r="C102" s="75"/>
      <c r="D102" s="75"/>
      <c r="E102" s="75"/>
      <c r="F102" s="75"/>
      <c r="G102" s="75"/>
      <c r="H102" s="75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25">
        <v>0</v>
      </c>
      <c r="AA102" s="125">
        <v>4</v>
      </c>
      <c r="AB102" s="125">
        <v>2</v>
      </c>
      <c r="AC102" s="125">
        <v>1</v>
      </c>
      <c r="AD102" s="125">
        <v>1</v>
      </c>
      <c r="AE102" s="125">
        <v>0</v>
      </c>
      <c r="AF102" s="125">
        <v>0</v>
      </c>
      <c r="AG102" s="125">
        <v>2</v>
      </c>
      <c r="AH102" s="125">
        <v>0</v>
      </c>
      <c r="AI102" s="125">
        <v>1</v>
      </c>
      <c r="AJ102" s="107" t="s">
        <v>100</v>
      </c>
      <c r="AK102" s="118" t="s">
        <v>2</v>
      </c>
      <c r="AL102" s="206" t="s">
        <v>13</v>
      </c>
      <c r="AM102" s="188">
        <v>8</v>
      </c>
      <c r="AN102" s="228" t="s">
        <v>137</v>
      </c>
      <c r="AO102" s="208"/>
      <c r="AP102" s="208"/>
      <c r="AQ102" s="208"/>
      <c r="AR102" s="188">
        <f t="shared" si="3"/>
        <v>12</v>
      </c>
      <c r="AS102" s="172">
        <v>2020</v>
      </c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</row>
    <row r="103" spans="1:56" ht="60.75" customHeight="1">
      <c r="A103" s="75"/>
      <c r="B103" s="75"/>
      <c r="C103" s="75"/>
      <c r="D103" s="75"/>
      <c r="E103" s="75"/>
      <c r="F103" s="75"/>
      <c r="G103" s="75"/>
      <c r="H103" s="75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7">
        <v>0</v>
      </c>
      <c r="AA103" s="127">
        <v>4</v>
      </c>
      <c r="AB103" s="127">
        <v>2</v>
      </c>
      <c r="AC103" s="127">
        <v>1</v>
      </c>
      <c r="AD103" s="127">
        <v>1</v>
      </c>
      <c r="AE103" s="127">
        <v>0</v>
      </c>
      <c r="AF103" s="127">
        <v>0</v>
      </c>
      <c r="AG103" s="127">
        <v>3</v>
      </c>
      <c r="AH103" s="127">
        <v>0</v>
      </c>
      <c r="AI103" s="127">
        <v>0</v>
      </c>
      <c r="AJ103" s="104" t="s">
        <v>102</v>
      </c>
      <c r="AK103" s="98" t="s">
        <v>12</v>
      </c>
      <c r="AL103" s="203" t="s">
        <v>13</v>
      </c>
      <c r="AM103" s="167">
        <v>0</v>
      </c>
      <c r="AN103" s="168"/>
      <c r="AO103" s="215"/>
      <c r="AP103" s="215"/>
      <c r="AQ103" s="215"/>
      <c r="AR103" s="216"/>
      <c r="AS103" s="16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</row>
    <row r="104" spans="1:56" ht="45.75" customHeight="1">
      <c r="A104" s="75"/>
      <c r="B104" s="75"/>
      <c r="C104" s="75"/>
      <c r="D104" s="75"/>
      <c r="E104" s="75"/>
      <c r="F104" s="75"/>
      <c r="G104" s="75"/>
      <c r="H104" s="75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25">
        <v>0</v>
      </c>
      <c r="AA104" s="125">
        <v>4</v>
      </c>
      <c r="AB104" s="125">
        <v>2</v>
      </c>
      <c r="AC104" s="125">
        <v>1</v>
      </c>
      <c r="AD104" s="125">
        <v>1</v>
      </c>
      <c r="AE104" s="125">
        <v>0</v>
      </c>
      <c r="AF104" s="125">
        <v>0</v>
      </c>
      <c r="AG104" s="125">
        <v>3</v>
      </c>
      <c r="AH104" s="125">
        <v>0</v>
      </c>
      <c r="AI104" s="125">
        <v>1</v>
      </c>
      <c r="AJ104" s="107" t="s">
        <v>103</v>
      </c>
      <c r="AK104" s="118" t="s">
        <v>2</v>
      </c>
      <c r="AL104" s="206" t="s">
        <v>13</v>
      </c>
      <c r="AM104" s="188">
        <v>0</v>
      </c>
      <c r="AN104" s="170"/>
      <c r="AO104" s="208"/>
      <c r="AP104" s="208"/>
      <c r="AQ104" s="208"/>
      <c r="AR104" s="188"/>
      <c r="AS104" s="172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</row>
    <row r="105" spans="1:56" ht="41.25" customHeight="1">
      <c r="A105" s="76"/>
      <c r="B105" s="76"/>
      <c r="C105" s="76"/>
      <c r="D105" s="76"/>
      <c r="E105" s="76"/>
      <c r="F105" s="76"/>
      <c r="G105" s="76"/>
      <c r="H105" s="76"/>
      <c r="I105" s="136">
        <v>0</v>
      </c>
      <c r="J105" s="136">
        <v>0</v>
      </c>
      <c r="K105" s="136">
        <v>0</v>
      </c>
      <c r="L105" s="136">
        <v>0</v>
      </c>
      <c r="M105" s="136">
        <v>0</v>
      </c>
      <c r="N105" s="136">
        <v>0</v>
      </c>
      <c r="O105" s="136">
        <v>0</v>
      </c>
      <c r="P105" s="122">
        <v>0</v>
      </c>
      <c r="Q105" s="122">
        <v>0</v>
      </c>
      <c r="R105" s="122">
        <v>0</v>
      </c>
      <c r="S105" s="122">
        <v>0</v>
      </c>
      <c r="T105" s="122">
        <v>0</v>
      </c>
      <c r="U105" s="122">
        <v>0</v>
      </c>
      <c r="V105" s="122">
        <v>0</v>
      </c>
      <c r="W105" s="122">
        <v>0</v>
      </c>
      <c r="X105" s="122">
        <v>0</v>
      </c>
      <c r="Y105" s="122">
        <v>0</v>
      </c>
      <c r="Z105" s="122">
        <v>0</v>
      </c>
      <c r="AA105" s="122">
        <v>4</v>
      </c>
      <c r="AB105" s="122">
        <v>2</v>
      </c>
      <c r="AC105" s="122">
        <v>1</v>
      </c>
      <c r="AD105" s="122">
        <v>2</v>
      </c>
      <c r="AE105" s="122">
        <v>0</v>
      </c>
      <c r="AF105" s="122">
        <v>0</v>
      </c>
      <c r="AG105" s="122">
        <v>0</v>
      </c>
      <c r="AH105" s="122">
        <v>0</v>
      </c>
      <c r="AI105" s="122">
        <v>0</v>
      </c>
      <c r="AJ105" s="119" t="s">
        <v>77</v>
      </c>
      <c r="AK105" s="92" t="s">
        <v>12</v>
      </c>
      <c r="AL105" s="226" t="s">
        <v>13</v>
      </c>
      <c r="AM105" s="157">
        <f>AM107+AM113</f>
        <v>2369300</v>
      </c>
      <c r="AN105" s="156"/>
      <c r="AO105" s="227"/>
      <c r="AP105" s="227"/>
      <c r="AQ105" s="227"/>
      <c r="AR105" s="156">
        <f>AM105+AN105+AO105+AP105+AQ105</f>
        <v>2369300</v>
      </c>
      <c r="AS105" s="158">
        <v>2019</v>
      </c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</row>
    <row r="106" spans="1:56" ht="41.25" customHeight="1">
      <c r="A106" s="76"/>
      <c r="B106" s="76"/>
      <c r="C106" s="76"/>
      <c r="D106" s="76"/>
      <c r="E106" s="76"/>
      <c r="F106" s="76"/>
      <c r="G106" s="76"/>
      <c r="H106" s="76"/>
      <c r="I106" s="131"/>
      <c r="J106" s="131"/>
      <c r="K106" s="131"/>
      <c r="L106" s="131"/>
      <c r="M106" s="131"/>
      <c r="N106" s="131"/>
      <c r="O106" s="131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>
        <v>0</v>
      </c>
      <c r="AA106" s="125">
        <v>4</v>
      </c>
      <c r="AB106" s="125">
        <v>2</v>
      </c>
      <c r="AC106" s="125">
        <v>1</v>
      </c>
      <c r="AD106" s="125">
        <v>2</v>
      </c>
      <c r="AE106" s="125">
        <v>0</v>
      </c>
      <c r="AF106" s="125">
        <v>0</v>
      </c>
      <c r="AG106" s="125">
        <v>0</v>
      </c>
      <c r="AH106" s="125">
        <v>0</v>
      </c>
      <c r="AI106" s="125">
        <v>1</v>
      </c>
      <c r="AJ106" s="120" t="s">
        <v>86</v>
      </c>
      <c r="AK106" s="118" t="s">
        <v>2</v>
      </c>
      <c r="AL106" s="206" t="s">
        <v>13</v>
      </c>
      <c r="AM106" s="188">
        <v>2</v>
      </c>
      <c r="AN106" s="170"/>
      <c r="AO106" s="208"/>
      <c r="AP106" s="208"/>
      <c r="AQ106" s="208"/>
      <c r="AR106" s="188">
        <f>AM106</f>
        <v>2</v>
      </c>
      <c r="AS106" s="172">
        <v>2019</v>
      </c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</row>
    <row r="107" spans="1:56" ht="56.25">
      <c r="A107" s="66"/>
      <c r="B107" s="66"/>
      <c r="C107" s="66"/>
      <c r="D107" s="66"/>
      <c r="E107" s="66"/>
      <c r="F107" s="66"/>
      <c r="G107" s="66"/>
      <c r="H107" s="66"/>
      <c r="I107" s="129">
        <v>0</v>
      </c>
      <c r="J107" s="129">
        <v>3</v>
      </c>
      <c r="K107" s="129">
        <v>2</v>
      </c>
      <c r="L107" s="129">
        <v>0</v>
      </c>
      <c r="M107" s="129">
        <v>8</v>
      </c>
      <c r="N107" s="129">
        <v>0</v>
      </c>
      <c r="O107" s="129">
        <v>1</v>
      </c>
      <c r="P107" s="127">
        <v>0</v>
      </c>
      <c r="Q107" s="127">
        <v>4</v>
      </c>
      <c r="R107" s="127">
        <v>2</v>
      </c>
      <c r="S107" s="127">
        <v>0</v>
      </c>
      <c r="T107" s="127">
        <v>2</v>
      </c>
      <c r="U107" s="127" t="s">
        <v>61</v>
      </c>
      <c r="V107" s="127">
        <v>0</v>
      </c>
      <c r="W107" s="127">
        <v>4</v>
      </c>
      <c r="X107" s="127">
        <v>3</v>
      </c>
      <c r="Y107" s="127" t="s">
        <v>85</v>
      </c>
      <c r="Z107" s="127">
        <v>0</v>
      </c>
      <c r="AA107" s="127">
        <v>4</v>
      </c>
      <c r="AB107" s="127">
        <v>2</v>
      </c>
      <c r="AC107" s="127">
        <v>1</v>
      </c>
      <c r="AD107" s="127">
        <v>2</v>
      </c>
      <c r="AE107" s="127">
        <v>0</v>
      </c>
      <c r="AF107" s="127">
        <v>0</v>
      </c>
      <c r="AG107" s="127">
        <v>1</v>
      </c>
      <c r="AH107" s="127">
        <v>0</v>
      </c>
      <c r="AI107" s="127">
        <v>0</v>
      </c>
      <c r="AJ107" s="104" t="s">
        <v>78</v>
      </c>
      <c r="AK107" s="98" t="s">
        <v>12</v>
      </c>
      <c r="AL107" s="203" t="s">
        <v>13</v>
      </c>
      <c r="AM107" s="167">
        <f>AM109+AM110+AM111</f>
        <v>1234520</v>
      </c>
      <c r="AN107" s="168"/>
      <c r="AO107" s="215"/>
      <c r="AP107" s="215"/>
      <c r="AQ107" s="215"/>
      <c r="AR107" s="167">
        <f>AM107</f>
        <v>1234520</v>
      </c>
      <c r="AS107" s="169">
        <v>2019</v>
      </c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</row>
    <row r="108" spans="1:56" ht="18.75">
      <c r="A108" s="66"/>
      <c r="B108" s="66"/>
      <c r="C108" s="66"/>
      <c r="D108" s="66"/>
      <c r="E108" s="66"/>
      <c r="F108" s="66"/>
      <c r="G108" s="66"/>
      <c r="H108" s="66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04" t="s">
        <v>79</v>
      </c>
      <c r="AK108" s="98"/>
      <c r="AL108" s="203"/>
      <c r="AM108" s="167"/>
      <c r="AN108" s="168"/>
      <c r="AO108" s="215"/>
      <c r="AP108" s="215"/>
      <c r="AQ108" s="215"/>
      <c r="AR108" s="196"/>
      <c r="AS108" s="16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</row>
    <row r="109" spans="1:56" ht="75" customHeight="1">
      <c r="A109" s="66"/>
      <c r="B109" s="66"/>
      <c r="C109" s="66"/>
      <c r="D109" s="66"/>
      <c r="E109" s="66"/>
      <c r="F109" s="66"/>
      <c r="G109" s="66"/>
      <c r="H109" s="66"/>
      <c r="I109" s="129">
        <v>0</v>
      </c>
      <c r="J109" s="129">
        <v>3</v>
      </c>
      <c r="K109" s="129">
        <v>2</v>
      </c>
      <c r="L109" s="129">
        <v>0</v>
      </c>
      <c r="M109" s="129">
        <v>8</v>
      </c>
      <c r="N109" s="129">
        <v>0</v>
      </c>
      <c r="O109" s="129">
        <v>1</v>
      </c>
      <c r="P109" s="127">
        <v>0</v>
      </c>
      <c r="Q109" s="127">
        <v>4</v>
      </c>
      <c r="R109" s="127">
        <v>2</v>
      </c>
      <c r="S109" s="127">
        <v>0</v>
      </c>
      <c r="T109" s="127">
        <v>2</v>
      </c>
      <c r="U109" s="127">
        <v>1</v>
      </c>
      <c r="V109" s="127">
        <v>0</v>
      </c>
      <c r="W109" s="127">
        <v>9</v>
      </c>
      <c r="X109" s="127">
        <v>3</v>
      </c>
      <c r="Y109" s="127" t="s">
        <v>85</v>
      </c>
      <c r="Z109" s="127">
        <v>0</v>
      </c>
      <c r="AA109" s="127">
        <v>4</v>
      </c>
      <c r="AB109" s="127">
        <v>2</v>
      </c>
      <c r="AC109" s="127">
        <v>1</v>
      </c>
      <c r="AD109" s="127">
        <v>2</v>
      </c>
      <c r="AE109" s="127">
        <v>0</v>
      </c>
      <c r="AF109" s="127">
        <v>0</v>
      </c>
      <c r="AG109" s="127">
        <v>1</v>
      </c>
      <c r="AH109" s="127">
        <v>0</v>
      </c>
      <c r="AI109" s="127">
        <v>0</v>
      </c>
      <c r="AJ109" s="104" t="s">
        <v>93</v>
      </c>
      <c r="AK109" s="98" t="s">
        <v>12</v>
      </c>
      <c r="AL109" s="203" t="s">
        <v>13</v>
      </c>
      <c r="AM109" s="167">
        <v>10000</v>
      </c>
      <c r="AN109" s="168"/>
      <c r="AO109" s="215"/>
      <c r="AP109" s="215"/>
      <c r="AQ109" s="215"/>
      <c r="AR109" s="167">
        <v>10000</v>
      </c>
      <c r="AS109" s="169">
        <v>2019</v>
      </c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</row>
    <row r="110" spans="1:56" ht="46.5" customHeight="1">
      <c r="A110" s="66"/>
      <c r="B110" s="66"/>
      <c r="C110" s="66"/>
      <c r="D110" s="66"/>
      <c r="E110" s="66"/>
      <c r="F110" s="66"/>
      <c r="G110" s="66"/>
      <c r="H110" s="66"/>
      <c r="I110" s="129">
        <v>0</v>
      </c>
      <c r="J110" s="129">
        <v>3</v>
      </c>
      <c r="K110" s="129">
        <v>2</v>
      </c>
      <c r="L110" s="129">
        <v>0</v>
      </c>
      <c r="M110" s="129">
        <v>8</v>
      </c>
      <c r="N110" s="129">
        <v>0</v>
      </c>
      <c r="O110" s="129">
        <v>1</v>
      </c>
      <c r="P110" s="127">
        <v>0</v>
      </c>
      <c r="Q110" s="127">
        <v>4</v>
      </c>
      <c r="R110" s="127">
        <v>2</v>
      </c>
      <c r="S110" s="127">
        <v>0</v>
      </c>
      <c r="T110" s="127">
        <v>2</v>
      </c>
      <c r="U110" s="127">
        <v>1</v>
      </c>
      <c r="V110" s="127">
        <v>0</v>
      </c>
      <c r="W110" s="127">
        <v>4</v>
      </c>
      <c r="X110" s="127">
        <v>3</v>
      </c>
      <c r="Y110" s="127" t="s">
        <v>85</v>
      </c>
      <c r="Z110" s="127">
        <v>0</v>
      </c>
      <c r="AA110" s="127">
        <v>4</v>
      </c>
      <c r="AB110" s="127">
        <v>2</v>
      </c>
      <c r="AC110" s="127">
        <v>1</v>
      </c>
      <c r="AD110" s="127">
        <v>2</v>
      </c>
      <c r="AE110" s="127">
        <v>0</v>
      </c>
      <c r="AF110" s="127">
        <v>0</v>
      </c>
      <c r="AG110" s="127">
        <v>1</v>
      </c>
      <c r="AH110" s="127">
        <v>0</v>
      </c>
      <c r="AI110" s="127">
        <v>0</v>
      </c>
      <c r="AJ110" s="104" t="s">
        <v>94</v>
      </c>
      <c r="AK110" s="98" t="s">
        <v>12</v>
      </c>
      <c r="AL110" s="203" t="s">
        <v>13</v>
      </c>
      <c r="AM110" s="167">
        <v>600000</v>
      </c>
      <c r="AN110" s="168"/>
      <c r="AO110" s="215"/>
      <c r="AP110" s="215"/>
      <c r="AQ110" s="215"/>
      <c r="AR110" s="167">
        <v>600000</v>
      </c>
      <c r="AS110" s="169">
        <v>2019</v>
      </c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</row>
    <row r="111" spans="1:56" ht="56.25">
      <c r="A111" s="66"/>
      <c r="B111" s="66"/>
      <c r="C111" s="66"/>
      <c r="D111" s="66"/>
      <c r="E111" s="66"/>
      <c r="F111" s="66"/>
      <c r="G111" s="66"/>
      <c r="H111" s="66"/>
      <c r="I111" s="129">
        <v>0</v>
      </c>
      <c r="J111" s="129">
        <v>3</v>
      </c>
      <c r="K111" s="129">
        <v>2</v>
      </c>
      <c r="L111" s="129">
        <v>0</v>
      </c>
      <c r="M111" s="129">
        <v>8</v>
      </c>
      <c r="N111" s="129">
        <v>0</v>
      </c>
      <c r="O111" s="129">
        <v>1</v>
      </c>
      <c r="P111" s="127">
        <v>0</v>
      </c>
      <c r="Q111" s="127">
        <v>4</v>
      </c>
      <c r="R111" s="127">
        <v>2</v>
      </c>
      <c r="S111" s="127">
        <v>0</v>
      </c>
      <c r="T111" s="127">
        <v>2</v>
      </c>
      <c r="U111" s="127" t="s">
        <v>61</v>
      </c>
      <c r="V111" s="127">
        <v>0</v>
      </c>
      <c r="W111" s="127">
        <v>4</v>
      </c>
      <c r="X111" s="127">
        <v>3</v>
      </c>
      <c r="Y111" s="127" t="s">
        <v>85</v>
      </c>
      <c r="Z111" s="127">
        <v>0</v>
      </c>
      <c r="AA111" s="127">
        <v>4</v>
      </c>
      <c r="AB111" s="127">
        <v>2</v>
      </c>
      <c r="AC111" s="127">
        <v>1</v>
      </c>
      <c r="AD111" s="127">
        <v>2</v>
      </c>
      <c r="AE111" s="127">
        <v>0</v>
      </c>
      <c r="AF111" s="127">
        <v>0</v>
      </c>
      <c r="AG111" s="127">
        <v>1</v>
      </c>
      <c r="AH111" s="127">
        <v>0</v>
      </c>
      <c r="AI111" s="127">
        <v>0</v>
      </c>
      <c r="AJ111" s="104" t="s">
        <v>84</v>
      </c>
      <c r="AK111" s="98" t="s">
        <v>12</v>
      </c>
      <c r="AL111" s="203" t="s">
        <v>13</v>
      </c>
      <c r="AM111" s="167">
        <v>624520</v>
      </c>
      <c r="AN111" s="168"/>
      <c r="AO111" s="215"/>
      <c r="AP111" s="215"/>
      <c r="AQ111" s="215"/>
      <c r="AR111" s="167">
        <f>AM111</f>
        <v>624520</v>
      </c>
      <c r="AS111" s="169">
        <v>2019</v>
      </c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</row>
    <row r="112" spans="1:56" ht="29.25" customHeight="1">
      <c r="A112" s="66"/>
      <c r="B112" s="66"/>
      <c r="C112" s="66"/>
      <c r="D112" s="66"/>
      <c r="E112" s="66"/>
      <c r="F112" s="66"/>
      <c r="G112" s="66"/>
      <c r="H112" s="66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25">
        <v>0</v>
      </c>
      <c r="AA112" s="125">
        <v>4</v>
      </c>
      <c r="AB112" s="125">
        <v>2</v>
      </c>
      <c r="AC112" s="125">
        <v>1</v>
      </c>
      <c r="AD112" s="125">
        <v>2</v>
      </c>
      <c r="AE112" s="125">
        <v>0</v>
      </c>
      <c r="AF112" s="125">
        <v>0</v>
      </c>
      <c r="AG112" s="125">
        <v>0</v>
      </c>
      <c r="AH112" s="125">
        <v>0</v>
      </c>
      <c r="AI112" s="125">
        <v>1</v>
      </c>
      <c r="AJ112" s="107" t="s">
        <v>81</v>
      </c>
      <c r="AK112" s="102" t="s">
        <v>2</v>
      </c>
      <c r="AL112" s="206" t="s">
        <v>13</v>
      </c>
      <c r="AM112" s="188">
        <v>1</v>
      </c>
      <c r="AN112" s="170"/>
      <c r="AO112" s="208"/>
      <c r="AP112" s="208"/>
      <c r="AQ112" s="208"/>
      <c r="AR112" s="188">
        <f>AM112</f>
        <v>1</v>
      </c>
      <c r="AS112" s="172">
        <v>2019</v>
      </c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</row>
    <row r="113" spans="1:56" ht="56.25">
      <c r="A113" s="66"/>
      <c r="B113" s="66"/>
      <c r="C113" s="66"/>
      <c r="D113" s="66"/>
      <c r="E113" s="66"/>
      <c r="F113" s="66"/>
      <c r="G113" s="66"/>
      <c r="H113" s="66"/>
      <c r="I113" s="129">
        <v>0</v>
      </c>
      <c r="J113" s="129">
        <v>3</v>
      </c>
      <c r="K113" s="129">
        <v>2</v>
      </c>
      <c r="L113" s="129">
        <v>0</v>
      </c>
      <c r="M113" s="129">
        <v>8</v>
      </c>
      <c r="N113" s="129">
        <v>0</v>
      </c>
      <c r="O113" s="129">
        <v>1</v>
      </c>
      <c r="P113" s="127">
        <v>0</v>
      </c>
      <c r="Q113" s="127">
        <v>4</v>
      </c>
      <c r="R113" s="127">
        <v>2</v>
      </c>
      <c r="S113" s="127">
        <v>0</v>
      </c>
      <c r="T113" s="127">
        <v>2</v>
      </c>
      <c r="U113" s="127" t="s">
        <v>61</v>
      </c>
      <c r="V113" s="127">
        <v>0</v>
      </c>
      <c r="W113" s="127">
        <v>4</v>
      </c>
      <c r="X113" s="127">
        <v>3</v>
      </c>
      <c r="Y113" s="127" t="s">
        <v>85</v>
      </c>
      <c r="Z113" s="127">
        <v>0</v>
      </c>
      <c r="AA113" s="127">
        <v>4</v>
      </c>
      <c r="AB113" s="127">
        <v>2</v>
      </c>
      <c r="AC113" s="127">
        <v>1</v>
      </c>
      <c r="AD113" s="127">
        <v>0</v>
      </c>
      <c r="AE113" s="127">
        <v>0</v>
      </c>
      <c r="AF113" s="127">
        <v>0</v>
      </c>
      <c r="AG113" s="127">
        <v>2</v>
      </c>
      <c r="AH113" s="127">
        <v>0</v>
      </c>
      <c r="AI113" s="127">
        <v>0</v>
      </c>
      <c r="AJ113" s="121" t="s">
        <v>80</v>
      </c>
      <c r="AK113" s="98" t="s">
        <v>12</v>
      </c>
      <c r="AL113" s="203" t="s">
        <v>13</v>
      </c>
      <c r="AM113" s="167">
        <f>AM115+AM116+AM117</f>
        <v>1134780</v>
      </c>
      <c r="AN113" s="168"/>
      <c r="AO113" s="215"/>
      <c r="AP113" s="215"/>
      <c r="AQ113" s="215"/>
      <c r="AR113" s="167">
        <f>AM113</f>
        <v>1134780</v>
      </c>
      <c r="AS113" s="169">
        <v>2019</v>
      </c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</row>
    <row r="114" spans="1:56" ht="27" customHeight="1">
      <c r="A114" s="66"/>
      <c r="B114" s="66"/>
      <c r="C114" s="66"/>
      <c r="D114" s="66"/>
      <c r="E114" s="66"/>
      <c r="F114" s="66"/>
      <c r="G114" s="66"/>
      <c r="H114" s="66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04" t="s">
        <v>79</v>
      </c>
      <c r="AK114" s="98"/>
      <c r="AL114" s="203"/>
      <c r="AM114" s="167"/>
      <c r="AN114" s="168"/>
      <c r="AO114" s="215"/>
      <c r="AP114" s="215"/>
      <c r="AQ114" s="215"/>
      <c r="AR114" s="196"/>
      <c r="AS114" s="16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</row>
    <row r="115" spans="1:56" ht="75.75" customHeight="1">
      <c r="A115" s="66"/>
      <c r="B115" s="66"/>
      <c r="C115" s="66"/>
      <c r="D115" s="66"/>
      <c r="E115" s="66"/>
      <c r="F115" s="66"/>
      <c r="G115" s="66"/>
      <c r="H115" s="66"/>
      <c r="I115" s="129">
        <v>0</v>
      </c>
      <c r="J115" s="129">
        <v>3</v>
      </c>
      <c r="K115" s="129">
        <v>2</v>
      </c>
      <c r="L115" s="129">
        <v>0</v>
      </c>
      <c r="M115" s="129">
        <v>8</v>
      </c>
      <c r="N115" s="129">
        <v>0</v>
      </c>
      <c r="O115" s="129">
        <v>1</v>
      </c>
      <c r="P115" s="127">
        <v>0</v>
      </c>
      <c r="Q115" s="127">
        <v>4</v>
      </c>
      <c r="R115" s="127">
        <v>2</v>
      </c>
      <c r="S115" s="127">
        <v>0</v>
      </c>
      <c r="T115" s="127">
        <v>2</v>
      </c>
      <c r="U115" s="127">
        <v>1</v>
      </c>
      <c r="V115" s="127">
        <v>0</v>
      </c>
      <c r="W115" s="127">
        <v>9</v>
      </c>
      <c r="X115" s="127">
        <v>3</v>
      </c>
      <c r="Y115" s="127" t="s">
        <v>85</v>
      </c>
      <c r="Z115" s="127">
        <v>0</v>
      </c>
      <c r="AA115" s="127">
        <v>4</v>
      </c>
      <c r="AB115" s="127">
        <v>2</v>
      </c>
      <c r="AC115" s="127">
        <v>1</v>
      </c>
      <c r="AD115" s="127">
        <v>2</v>
      </c>
      <c r="AE115" s="127">
        <v>0</v>
      </c>
      <c r="AF115" s="127">
        <v>0</v>
      </c>
      <c r="AG115" s="127">
        <v>2</v>
      </c>
      <c r="AH115" s="127">
        <v>0</v>
      </c>
      <c r="AI115" s="127">
        <v>0</v>
      </c>
      <c r="AJ115" s="104" t="s">
        <v>93</v>
      </c>
      <c r="AK115" s="98" t="s">
        <v>12</v>
      </c>
      <c r="AL115" s="203" t="s">
        <v>13</v>
      </c>
      <c r="AM115" s="167">
        <v>10000</v>
      </c>
      <c r="AN115" s="168"/>
      <c r="AO115" s="215"/>
      <c r="AP115" s="215"/>
      <c r="AQ115" s="215"/>
      <c r="AR115" s="167">
        <v>10000</v>
      </c>
      <c r="AS115" s="169">
        <v>2019</v>
      </c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</row>
    <row r="116" spans="1:56" ht="48" customHeight="1">
      <c r="A116" s="66"/>
      <c r="B116" s="66"/>
      <c r="C116" s="66"/>
      <c r="D116" s="66"/>
      <c r="E116" s="66"/>
      <c r="F116" s="66"/>
      <c r="G116" s="66"/>
      <c r="H116" s="66"/>
      <c r="I116" s="129">
        <v>0</v>
      </c>
      <c r="J116" s="129">
        <v>3</v>
      </c>
      <c r="K116" s="129">
        <v>2</v>
      </c>
      <c r="L116" s="129">
        <v>0</v>
      </c>
      <c r="M116" s="129">
        <v>8</v>
      </c>
      <c r="N116" s="129">
        <v>0</v>
      </c>
      <c r="O116" s="129">
        <v>1</v>
      </c>
      <c r="P116" s="127">
        <v>0</v>
      </c>
      <c r="Q116" s="127">
        <v>4</v>
      </c>
      <c r="R116" s="127">
        <v>2</v>
      </c>
      <c r="S116" s="127">
        <v>0</v>
      </c>
      <c r="T116" s="127">
        <v>2</v>
      </c>
      <c r="U116" s="127">
        <v>1</v>
      </c>
      <c r="V116" s="127">
        <v>0</v>
      </c>
      <c r="W116" s="127">
        <v>4</v>
      </c>
      <c r="X116" s="127">
        <v>3</v>
      </c>
      <c r="Y116" s="127" t="s">
        <v>85</v>
      </c>
      <c r="Z116" s="127">
        <v>0</v>
      </c>
      <c r="AA116" s="127">
        <v>4</v>
      </c>
      <c r="AB116" s="127">
        <v>2</v>
      </c>
      <c r="AC116" s="127">
        <v>1</v>
      </c>
      <c r="AD116" s="127">
        <v>2</v>
      </c>
      <c r="AE116" s="127">
        <v>0</v>
      </c>
      <c r="AF116" s="127">
        <v>0</v>
      </c>
      <c r="AG116" s="127">
        <v>2</v>
      </c>
      <c r="AH116" s="127">
        <v>0</v>
      </c>
      <c r="AI116" s="127">
        <v>0</v>
      </c>
      <c r="AJ116" s="104" t="s">
        <v>94</v>
      </c>
      <c r="AK116" s="98" t="s">
        <v>12</v>
      </c>
      <c r="AL116" s="203" t="s">
        <v>13</v>
      </c>
      <c r="AM116" s="167">
        <v>567390</v>
      </c>
      <c r="AN116" s="168"/>
      <c r="AO116" s="215"/>
      <c r="AP116" s="215"/>
      <c r="AQ116" s="215"/>
      <c r="AR116" s="167">
        <v>567390</v>
      </c>
      <c r="AS116" s="169">
        <v>2019</v>
      </c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</row>
    <row r="117" spans="1:56" ht="56.25">
      <c r="A117" s="66"/>
      <c r="B117" s="66"/>
      <c r="C117" s="66"/>
      <c r="D117" s="66"/>
      <c r="E117" s="66"/>
      <c r="F117" s="66"/>
      <c r="G117" s="66"/>
      <c r="H117" s="66"/>
      <c r="I117" s="129">
        <v>0</v>
      </c>
      <c r="J117" s="129">
        <v>3</v>
      </c>
      <c r="K117" s="129">
        <v>2</v>
      </c>
      <c r="L117" s="129">
        <v>0</v>
      </c>
      <c r="M117" s="129">
        <v>8</v>
      </c>
      <c r="N117" s="129">
        <v>0</v>
      </c>
      <c r="O117" s="129">
        <v>1</v>
      </c>
      <c r="P117" s="127">
        <v>0</v>
      </c>
      <c r="Q117" s="127">
        <v>4</v>
      </c>
      <c r="R117" s="127">
        <v>2</v>
      </c>
      <c r="S117" s="127">
        <v>0</v>
      </c>
      <c r="T117" s="127">
        <v>2</v>
      </c>
      <c r="U117" s="127" t="s">
        <v>61</v>
      </c>
      <c r="V117" s="127">
        <v>0</v>
      </c>
      <c r="W117" s="127">
        <v>4</v>
      </c>
      <c r="X117" s="127">
        <v>3</v>
      </c>
      <c r="Y117" s="127" t="s">
        <v>85</v>
      </c>
      <c r="Z117" s="127">
        <v>0</v>
      </c>
      <c r="AA117" s="127">
        <v>4</v>
      </c>
      <c r="AB117" s="127">
        <v>2</v>
      </c>
      <c r="AC117" s="127">
        <v>1</v>
      </c>
      <c r="AD117" s="127">
        <v>2</v>
      </c>
      <c r="AE117" s="127">
        <v>0</v>
      </c>
      <c r="AF117" s="127">
        <v>0</v>
      </c>
      <c r="AG117" s="127">
        <v>2</v>
      </c>
      <c r="AH117" s="127">
        <v>0</v>
      </c>
      <c r="AI117" s="127">
        <v>0</v>
      </c>
      <c r="AJ117" s="104" t="s">
        <v>84</v>
      </c>
      <c r="AK117" s="98" t="s">
        <v>12</v>
      </c>
      <c r="AL117" s="203" t="s">
        <v>13</v>
      </c>
      <c r="AM117" s="232">
        <v>557390</v>
      </c>
      <c r="AN117" s="168"/>
      <c r="AO117" s="215"/>
      <c r="AP117" s="215"/>
      <c r="AQ117" s="215"/>
      <c r="AR117" s="167">
        <f>AM117</f>
        <v>557390</v>
      </c>
      <c r="AS117" s="169">
        <v>2019</v>
      </c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</row>
    <row r="118" spans="1:56" ht="22.5" customHeight="1">
      <c r="A118" s="66"/>
      <c r="B118" s="66"/>
      <c r="C118" s="66"/>
      <c r="D118" s="66"/>
      <c r="E118" s="66"/>
      <c r="F118" s="66"/>
      <c r="G118" s="66"/>
      <c r="H118" s="66"/>
      <c r="I118" s="128"/>
      <c r="J118" s="128"/>
      <c r="K118" s="128"/>
      <c r="L118" s="128"/>
      <c r="M118" s="128"/>
      <c r="N118" s="128"/>
      <c r="O118" s="128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>
        <v>0</v>
      </c>
      <c r="AA118" s="124">
        <v>4</v>
      </c>
      <c r="AB118" s="124">
        <v>2</v>
      </c>
      <c r="AC118" s="124">
        <v>1</v>
      </c>
      <c r="AD118" s="124">
        <v>2</v>
      </c>
      <c r="AE118" s="124">
        <v>0</v>
      </c>
      <c r="AF118" s="124">
        <v>0</v>
      </c>
      <c r="AG118" s="124">
        <v>2</v>
      </c>
      <c r="AH118" s="124">
        <v>0</v>
      </c>
      <c r="AI118" s="124">
        <v>1</v>
      </c>
      <c r="AJ118" s="103" t="s">
        <v>82</v>
      </c>
      <c r="AK118" s="88" t="s">
        <v>87</v>
      </c>
      <c r="AL118" s="152" t="s">
        <v>13</v>
      </c>
      <c r="AM118" s="153">
        <v>1175.2</v>
      </c>
      <c r="AN118" s="154"/>
      <c r="AO118" s="231"/>
      <c r="AP118" s="231"/>
      <c r="AQ118" s="231"/>
      <c r="AR118" s="233">
        <f>AM118</f>
        <v>1175.2</v>
      </c>
      <c r="AS118" s="155">
        <v>2019</v>
      </c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</row>
    <row r="119" spans="1:56" ht="59.25" customHeight="1">
      <c r="A119" s="66"/>
      <c r="B119" s="66"/>
      <c r="C119" s="66"/>
      <c r="D119" s="66"/>
      <c r="E119" s="66"/>
      <c r="F119" s="66"/>
      <c r="G119" s="66"/>
      <c r="H119" s="66"/>
      <c r="I119" s="129"/>
      <c r="J119" s="129"/>
      <c r="K119" s="129"/>
      <c r="L119" s="129"/>
      <c r="M119" s="129"/>
      <c r="N119" s="129"/>
      <c r="O119" s="129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>
        <v>0</v>
      </c>
      <c r="AA119" s="127">
        <v>4</v>
      </c>
      <c r="AB119" s="127">
        <v>2</v>
      </c>
      <c r="AC119" s="127">
        <v>1</v>
      </c>
      <c r="AD119" s="127">
        <v>2</v>
      </c>
      <c r="AE119" s="127">
        <v>0</v>
      </c>
      <c r="AF119" s="127">
        <v>0</v>
      </c>
      <c r="AG119" s="127">
        <v>3</v>
      </c>
      <c r="AH119" s="127">
        <v>0</v>
      </c>
      <c r="AI119" s="127">
        <v>0</v>
      </c>
      <c r="AJ119" s="104" t="s">
        <v>104</v>
      </c>
      <c r="AK119" s="98" t="s">
        <v>12</v>
      </c>
      <c r="AL119" s="196" t="s">
        <v>13</v>
      </c>
      <c r="AM119" s="167">
        <v>0</v>
      </c>
      <c r="AN119" s="168"/>
      <c r="AO119" s="215"/>
      <c r="AP119" s="215"/>
      <c r="AQ119" s="215"/>
      <c r="AR119" s="234"/>
      <c r="AS119" s="16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</row>
    <row r="120" spans="1:56" ht="40.5" customHeight="1">
      <c r="A120" s="66"/>
      <c r="B120" s="66"/>
      <c r="C120" s="66"/>
      <c r="D120" s="66"/>
      <c r="E120" s="66"/>
      <c r="F120" s="66"/>
      <c r="G120" s="66"/>
      <c r="H120" s="66"/>
      <c r="I120" s="128"/>
      <c r="J120" s="128"/>
      <c r="K120" s="128"/>
      <c r="L120" s="128"/>
      <c r="M120" s="128"/>
      <c r="N120" s="128"/>
      <c r="O120" s="128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>
        <v>0</v>
      </c>
      <c r="AA120" s="124">
        <v>4</v>
      </c>
      <c r="AB120" s="124">
        <v>2</v>
      </c>
      <c r="AC120" s="124">
        <v>1</v>
      </c>
      <c r="AD120" s="124">
        <v>2</v>
      </c>
      <c r="AE120" s="124">
        <v>0</v>
      </c>
      <c r="AF120" s="124">
        <v>0</v>
      </c>
      <c r="AG120" s="124">
        <v>3</v>
      </c>
      <c r="AH120" s="124">
        <v>0</v>
      </c>
      <c r="AI120" s="124">
        <v>1</v>
      </c>
      <c r="AJ120" s="103" t="s">
        <v>106</v>
      </c>
      <c r="AK120" s="102" t="s">
        <v>2</v>
      </c>
      <c r="AL120" s="152" t="s">
        <v>13</v>
      </c>
      <c r="AM120" s="184">
        <v>0</v>
      </c>
      <c r="AN120" s="154"/>
      <c r="AO120" s="231"/>
      <c r="AP120" s="231"/>
      <c r="AQ120" s="231"/>
      <c r="AR120" s="233"/>
      <c r="AS120" s="155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</row>
    <row r="121" spans="1:56" ht="40.5" customHeight="1">
      <c r="A121" s="66"/>
      <c r="B121" s="66"/>
      <c r="C121" s="66"/>
      <c r="D121" s="66"/>
      <c r="E121" s="66"/>
      <c r="F121" s="66"/>
      <c r="G121" s="66"/>
      <c r="H121" s="66"/>
      <c r="I121" s="141">
        <v>0</v>
      </c>
      <c r="J121" s="141">
        <v>0</v>
      </c>
      <c r="K121" s="141">
        <v>0</v>
      </c>
      <c r="L121" s="141">
        <v>0</v>
      </c>
      <c r="M121" s="141">
        <v>0</v>
      </c>
      <c r="N121" s="141">
        <v>0</v>
      </c>
      <c r="O121" s="141">
        <v>0</v>
      </c>
      <c r="P121" s="141">
        <v>0</v>
      </c>
      <c r="Q121" s="141">
        <v>0</v>
      </c>
      <c r="R121" s="141">
        <v>0</v>
      </c>
      <c r="S121" s="141">
        <v>0</v>
      </c>
      <c r="T121" s="141">
        <v>0</v>
      </c>
      <c r="U121" s="141">
        <v>0</v>
      </c>
      <c r="V121" s="141">
        <v>0</v>
      </c>
      <c r="W121" s="141">
        <v>0</v>
      </c>
      <c r="X121" s="141">
        <v>0</v>
      </c>
      <c r="Y121" s="141">
        <v>0</v>
      </c>
      <c r="Z121" s="142">
        <v>0</v>
      </c>
      <c r="AA121" s="142">
        <v>4</v>
      </c>
      <c r="AB121" s="142">
        <v>3</v>
      </c>
      <c r="AC121" s="142">
        <v>1</v>
      </c>
      <c r="AD121" s="142">
        <v>0</v>
      </c>
      <c r="AE121" s="142">
        <v>0</v>
      </c>
      <c r="AF121" s="142">
        <v>0</v>
      </c>
      <c r="AG121" s="142">
        <v>0</v>
      </c>
      <c r="AH121" s="142">
        <v>0</v>
      </c>
      <c r="AI121" s="142">
        <v>0</v>
      </c>
      <c r="AJ121" s="143" t="s">
        <v>131</v>
      </c>
      <c r="AK121" s="144" t="s">
        <v>12</v>
      </c>
      <c r="AL121" s="235"/>
      <c r="AM121" s="236"/>
      <c r="AN121" s="237">
        <f>AN122+AN128</f>
        <v>143066.2</v>
      </c>
      <c r="AO121" s="237">
        <f>AO122+AO128</f>
        <v>83140.45</v>
      </c>
      <c r="AP121" s="237">
        <f>AP122+AP128</f>
        <v>83140.45</v>
      </c>
      <c r="AQ121" s="237">
        <f>AQ122+AQ128</f>
        <v>83140.45</v>
      </c>
      <c r="AR121" s="238">
        <f>AR122+AR128</f>
        <v>392487.55</v>
      </c>
      <c r="AS121" s="239">
        <v>2023</v>
      </c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</row>
    <row r="122" spans="1:56" ht="59.25" customHeight="1">
      <c r="A122" s="66"/>
      <c r="B122" s="66"/>
      <c r="C122" s="66"/>
      <c r="D122" s="66"/>
      <c r="E122" s="66"/>
      <c r="F122" s="66"/>
      <c r="G122" s="66"/>
      <c r="H122" s="66"/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>
        <v>0</v>
      </c>
      <c r="S122" s="148">
        <v>0</v>
      </c>
      <c r="T122" s="148">
        <v>0</v>
      </c>
      <c r="U122" s="148">
        <v>0</v>
      </c>
      <c r="V122" s="148">
        <v>0</v>
      </c>
      <c r="W122" s="148">
        <v>0</v>
      </c>
      <c r="X122" s="148">
        <v>0</v>
      </c>
      <c r="Y122" s="148">
        <v>0</v>
      </c>
      <c r="Z122" s="145">
        <v>0</v>
      </c>
      <c r="AA122" s="145">
        <v>4</v>
      </c>
      <c r="AB122" s="145">
        <v>3</v>
      </c>
      <c r="AC122" s="145">
        <v>1</v>
      </c>
      <c r="AD122" s="145">
        <v>1</v>
      </c>
      <c r="AE122" s="145">
        <v>0</v>
      </c>
      <c r="AF122" s="145">
        <v>0</v>
      </c>
      <c r="AG122" s="145">
        <v>0</v>
      </c>
      <c r="AH122" s="145">
        <v>0</v>
      </c>
      <c r="AI122" s="145">
        <v>0</v>
      </c>
      <c r="AJ122" s="146" t="s">
        <v>121</v>
      </c>
      <c r="AK122" s="147" t="s">
        <v>12</v>
      </c>
      <c r="AL122" s="240"/>
      <c r="AM122" s="241"/>
      <c r="AN122" s="242">
        <f>AN124</f>
        <v>9900</v>
      </c>
      <c r="AO122" s="242">
        <f>AO124</f>
        <v>12360</v>
      </c>
      <c r="AP122" s="242">
        <f>AP124</f>
        <v>12360</v>
      </c>
      <c r="AQ122" s="242">
        <f>AQ124</f>
        <v>12360</v>
      </c>
      <c r="AR122" s="243">
        <f>AR124</f>
        <v>46980</v>
      </c>
      <c r="AS122" s="244">
        <v>2023</v>
      </c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</row>
    <row r="123" spans="1:56" ht="46.5" customHeight="1">
      <c r="A123" s="66"/>
      <c r="B123" s="66"/>
      <c r="C123" s="66"/>
      <c r="D123" s="66"/>
      <c r="E123" s="66"/>
      <c r="F123" s="66"/>
      <c r="G123" s="66"/>
      <c r="H123" s="66"/>
      <c r="I123" s="128"/>
      <c r="J123" s="128"/>
      <c r="K123" s="128"/>
      <c r="L123" s="128"/>
      <c r="M123" s="128"/>
      <c r="N123" s="128"/>
      <c r="O123" s="128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>
        <v>0</v>
      </c>
      <c r="AA123" s="124">
        <v>4</v>
      </c>
      <c r="AB123" s="124">
        <v>3</v>
      </c>
      <c r="AC123" s="124">
        <v>1</v>
      </c>
      <c r="AD123" s="124">
        <v>0</v>
      </c>
      <c r="AE123" s="124">
        <v>0</v>
      </c>
      <c r="AF123" s="124">
        <v>0</v>
      </c>
      <c r="AG123" s="124">
        <v>0</v>
      </c>
      <c r="AH123" s="124">
        <v>0</v>
      </c>
      <c r="AI123" s="124">
        <v>1</v>
      </c>
      <c r="AJ123" s="150" t="s">
        <v>123</v>
      </c>
      <c r="AK123" s="102" t="s">
        <v>2</v>
      </c>
      <c r="AL123" s="152"/>
      <c r="AM123" s="184"/>
      <c r="AN123" s="152">
        <v>0</v>
      </c>
      <c r="AO123" s="152">
        <v>0</v>
      </c>
      <c r="AP123" s="152">
        <v>0</v>
      </c>
      <c r="AQ123" s="152">
        <v>0</v>
      </c>
      <c r="AR123" s="152">
        <v>0</v>
      </c>
      <c r="AS123" s="155">
        <v>2023</v>
      </c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</row>
    <row r="124" spans="1:56" ht="55.5" customHeight="1">
      <c r="A124" s="66"/>
      <c r="B124" s="66"/>
      <c r="C124" s="66"/>
      <c r="D124" s="66"/>
      <c r="E124" s="66"/>
      <c r="F124" s="66"/>
      <c r="G124" s="66"/>
      <c r="H124" s="66"/>
      <c r="I124" s="129">
        <v>0</v>
      </c>
      <c r="J124" s="129">
        <v>3</v>
      </c>
      <c r="K124" s="129">
        <v>2</v>
      </c>
      <c r="L124" s="129">
        <v>0</v>
      </c>
      <c r="M124" s="129">
        <v>7</v>
      </c>
      <c r="N124" s="129">
        <v>0</v>
      </c>
      <c r="O124" s="129">
        <v>7</v>
      </c>
      <c r="P124" s="127">
        <v>0</v>
      </c>
      <c r="Q124" s="127">
        <v>4</v>
      </c>
      <c r="R124" s="127">
        <v>3</v>
      </c>
      <c r="S124" s="127">
        <v>0</v>
      </c>
      <c r="T124" s="127">
        <v>1</v>
      </c>
      <c r="U124" s="127">
        <v>2</v>
      </c>
      <c r="V124" s="127">
        <v>0</v>
      </c>
      <c r="W124" s="127">
        <v>0</v>
      </c>
      <c r="X124" s="127">
        <v>1</v>
      </c>
      <c r="Y124" s="127" t="s">
        <v>56</v>
      </c>
      <c r="Z124" s="127">
        <v>0</v>
      </c>
      <c r="AA124" s="127">
        <v>4</v>
      </c>
      <c r="AB124" s="127">
        <v>3</v>
      </c>
      <c r="AC124" s="127">
        <v>1</v>
      </c>
      <c r="AD124" s="127">
        <v>1</v>
      </c>
      <c r="AE124" s="127">
        <v>0</v>
      </c>
      <c r="AF124" s="127">
        <v>0</v>
      </c>
      <c r="AG124" s="127">
        <v>1</v>
      </c>
      <c r="AH124" s="127">
        <v>0</v>
      </c>
      <c r="AI124" s="127">
        <v>0</v>
      </c>
      <c r="AJ124" s="112" t="s">
        <v>130</v>
      </c>
      <c r="AK124" s="98" t="s">
        <v>12</v>
      </c>
      <c r="AL124" s="196"/>
      <c r="AM124" s="216"/>
      <c r="AN124" s="168">
        <f>12360-2460</f>
        <v>9900</v>
      </c>
      <c r="AO124" s="168">
        <v>12360</v>
      </c>
      <c r="AP124" s="168">
        <v>12360</v>
      </c>
      <c r="AQ124" s="168">
        <v>12360</v>
      </c>
      <c r="AR124" s="199">
        <f>AN124+AO124+AP124+AQ124</f>
        <v>46980</v>
      </c>
      <c r="AS124" s="169">
        <v>2023</v>
      </c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</row>
    <row r="125" spans="1:56" ht="60" customHeight="1">
      <c r="A125" s="66"/>
      <c r="B125" s="66"/>
      <c r="C125" s="66"/>
      <c r="D125" s="66"/>
      <c r="E125" s="66"/>
      <c r="F125" s="66"/>
      <c r="G125" s="66"/>
      <c r="H125" s="66"/>
      <c r="I125" s="128"/>
      <c r="J125" s="128"/>
      <c r="K125" s="128"/>
      <c r="L125" s="128"/>
      <c r="M125" s="128"/>
      <c r="N125" s="128"/>
      <c r="O125" s="128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>
        <v>0</v>
      </c>
      <c r="AA125" s="124">
        <v>4</v>
      </c>
      <c r="AB125" s="124">
        <v>3</v>
      </c>
      <c r="AC125" s="124">
        <v>1</v>
      </c>
      <c r="AD125" s="124">
        <v>1</v>
      </c>
      <c r="AE125" s="124">
        <v>0</v>
      </c>
      <c r="AF125" s="124">
        <v>0</v>
      </c>
      <c r="AG125" s="124">
        <v>1</v>
      </c>
      <c r="AH125" s="124">
        <v>0</v>
      </c>
      <c r="AI125" s="124">
        <v>1</v>
      </c>
      <c r="AJ125" s="150" t="s">
        <v>124</v>
      </c>
      <c r="AK125" s="102" t="s">
        <v>2</v>
      </c>
      <c r="AL125" s="152"/>
      <c r="AM125" s="184"/>
      <c r="AN125" s="152" t="s">
        <v>140</v>
      </c>
      <c r="AO125" s="152" t="s">
        <v>122</v>
      </c>
      <c r="AP125" s="152" t="s">
        <v>122</v>
      </c>
      <c r="AQ125" s="152" t="s">
        <v>122</v>
      </c>
      <c r="AR125" s="152" t="s">
        <v>122</v>
      </c>
      <c r="AS125" s="155">
        <v>2023</v>
      </c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</row>
    <row r="126" spans="1:56" ht="44.25" customHeight="1">
      <c r="A126" s="66"/>
      <c r="B126" s="66"/>
      <c r="C126" s="66"/>
      <c r="D126" s="66"/>
      <c r="E126" s="66"/>
      <c r="F126" s="66"/>
      <c r="G126" s="66"/>
      <c r="H126" s="66"/>
      <c r="I126" s="128"/>
      <c r="J126" s="128"/>
      <c r="K126" s="128"/>
      <c r="L126" s="128"/>
      <c r="M126" s="128"/>
      <c r="N126" s="128"/>
      <c r="O126" s="128"/>
      <c r="P126" s="124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>
        <v>0</v>
      </c>
      <c r="AA126" s="127">
        <v>4</v>
      </c>
      <c r="AB126" s="127">
        <v>3</v>
      </c>
      <c r="AC126" s="127">
        <v>1</v>
      </c>
      <c r="AD126" s="127">
        <v>1</v>
      </c>
      <c r="AE126" s="127">
        <v>0</v>
      </c>
      <c r="AF126" s="127">
        <v>0</v>
      </c>
      <c r="AG126" s="127">
        <v>2</v>
      </c>
      <c r="AH126" s="127">
        <v>0</v>
      </c>
      <c r="AI126" s="127">
        <v>0</v>
      </c>
      <c r="AJ126" s="112" t="s">
        <v>132</v>
      </c>
      <c r="AK126" s="98" t="s">
        <v>2</v>
      </c>
      <c r="AL126" s="196"/>
      <c r="AM126" s="216"/>
      <c r="AN126" s="196">
        <v>1</v>
      </c>
      <c r="AO126" s="196">
        <v>1</v>
      </c>
      <c r="AP126" s="196">
        <v>1</v>
      </c>
      <c r="AQ126" s="196">
        <v>1</v>
      </c>
      <c r="AR126" s="196">
        <v>1</v>
      </c>
      <c r="AS126" s="169">
        <v>2023</v>
      </c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</row>
    <row r="127" spans="1:56" ht="44.25" customHeight="1">
      <c r="A127" s="66"/>
      <c r="B127" s="66"/>
      <c r="C127" s="66"/>
      <c r="D127" s="66"/>
      <c r="E127" s="66"/>
      <c r="F127" s="66"/>
      <c r="G127" s="66"/>
      <c r="H127" s="66"/>
      <c r="I127" s="128"/>
      <c r="J127" s="128"/>
      <c r="K127" s="128"/>
      <c r="L127" s="128"/>
      <c r="M127" s="128"/>
      <c r="N127" s="128"/>
      <c r="O127" s="128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>
        <v>0</v>
      </c>
      <c r="AA127" s="124">
        <v>4</v>
      </c>
      <c r="AB127" s="124">
        <v>3</v>
      </c>
      <c r="AC127" s="124">
        <v>1</v>
      </c>
      <c r="AD127" s="124">
        <v>1</v>
      </c>
      <c r="AE127" s="124">
        <v>0</v>
      </c>
      <c r="AF127" s="124">
        <v>0</v>
      </c>
      <c r="AG127" s="124">
        <v>2</v>
      </c>
      <c r="AH127" s="124">
        <v>0</v>
      </c>
      <c r="AI127" s="124">
        <v>1</v>
      </c>
      <c r="AJ127" s="150" t="s">
        <v>133</v>
      </c>
      <c r="AK127" s="102" t="s">
        <v>2</v>
      </c>
      <c r="AL127" s="152"/>
      <c r="AM127" s="184"/>
      <c r="AN127" s="152">
        <v>1</v>
      </c>
      <c r="AO127" s="152">
        <v>1</v>
      </c>
      <c r="AP127" s="152">
        <v>1</v>
      </c>
      <c r="AQ127" s="152">
        <v>1</v>
      </c>
      <c r="AR127" s="152">
        <v>1</v>
      </c>
      <c r="AS127" s="155">
        <v>2023</v>
      </c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</row>
    <row r="128" spans="1:56" ht="63.75" customHeight="1">
      <c r="A128" s="66"/>
      <c r="B128" s="66"/>
      <c r="C128" s="66"/>
      <c r="D128" s="66"/>
      <c r="E128" s="66"/>
      <c r="F128" s="66"/>
      <c r="G128" s="66"/>
      <c r="H128" s="66"/>
      <c r="I128" s="148">
        <v>0</v>
      </c>
      <c r="J128" s="148">
        <v>0</v>
      </c>
      <c r="K128" s="148">
        <v>0</v>
      </c>
      <c r="L128" s="148">
        <v>0</v>
      </c>
      <c r="M128" s="148">
        <v>0</v>
      </c>
      <c r="N128" s="148">
        <v>0</v>
      </c>
      <c r="O128" s="148">
        <v>0</v>
      </c>
      <c r="P128" s="148">
        <v>0</v>
      </c>
      <c r="Q128" s="148">
        <v>0</v>
      </c>
      <c r="R128" s="148">
        <v>0</v>
      </c>
      <c r="S128" s="148">
        <v>0</v>
      </c>
      <c r="T128" s="148">
        <v>0</v>
      </c>
      <c r="U128" s="148">
        <v>0</v>
      </c>
      <c r="V128" s="148">
        <v>0</v>
      </c>
      <c r="W128" s="148">
        <v>0</v>
      </c>
      <c r="X128" s="148">
        <v>0</v>
      </c>
      <c r="Y128" s="148">
        <v>0</v>
      </c>
      <c r="Z128" s="145">
        <v>0</v>
      </c>
      <c r="AA128" s="145">
        <v>4</v>
      </c>
      <c r="AB128" s="145">
        <v>3</v>
      </c>
      <c r="AC128" s="145">
        <v>1</v>
      </c>
      <c r="AD128" s="145">
        <v>2</v>
      </c>
      <c r="AE128" s="145">
        <v>0</v>
      </c>
      <c r="AF128" s="145">
        <v>0</v>
      </c>
      <c r="AG128" s="145">
        <v>0</v>
      </c>
      <c r="AH128" s="145">
        <v>0</v>
      </c>
      <c r="AI128" s="145">
        <v>0</v>
      </c>
      <c r="AJ128" s="146" t="s">
        <v>120</v>
      </c>
      <c r="AK128" s="147" t="s">
        <v>12</v>
      </c>
      <c r="AL128" s="240"/>
      <c r="AM128" s="241"/>
      <c r="AN128" s="242">
        <f>AN130+AN132</f>
        <v>133166.2</v>
      </c>
      <c r="AO128" s="242">
        <f>AO130+AO132</f>
        <v>70780.45</v>
      </c>
      <c r="AP128" s="242">
        <f>AP130+AP132</f>
        <v>70780.45</v>
      </c>
      <c r="AQ128" s="242">
        <f>AQ130+AQ132</f>
        <v>70780.45</v>
      </c>
      <c r="AR128" s="243">
        <f>AR130+AR132</f>
        <v>345507.55</v>
      </c>
      <c r="AS128" s="244">
        <v>2023</v>
      </c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</row>
    <row r="129" spans="1:56" ht="75.75" customHeight="1">
      <c r="A129" s="66"/>
      <c r="B129" s="66"/>
      <c r="C129" s="66"/>
      <c r="D129" s="66"/>
      <c r="E129" s="66"/>
      <c r="F129" s="66"/>
      <c r="G129" s="66"/>
      <c r="H129" s="66"/>
      <c r="I129" s="128"/>
      <c r="J129" s="128"/>
      <c r="K129" s="128"/>
      <c r="L129" s="128"/>
      <c r="M129" s="128"/>
      <c r="N129" s="128"/>
      <c r="O129" s="128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>
        <v>0</v>
      </c>
      <c r="AA129" s="124">
        <v>4</v>
      </c>
      <c r="AB129" s="124">
        <v>3</v>
      </c>
      <c r="AC129" s="124">
        <v>1</v>
      </c>
      <c r="AD129" s="124">
        <v>2</v>
      </c>
      <c r="AE129" s="124">
        <v>0</v>
      </c>
      <c r="AF129" s="124">
        <v>0</v>
      </c>
      <c r="AG129" s="124">
        <v>0</v>
      </c>
      <c r="AH129" s="124">
        <v>0</v>
      </c>
      <c r="AI129" s="124">
        <v>1</v>
      </c>
      <c r="AJ129" s="150" t="s">
        <v>129</v>
      </c>
      <c r="AK129" s="88" t="s">
        <v>4</v>
      </c>
      <c r="AL129" s="152"/>
      <c r="AM129" s="184"/>
      <c r="AN129" s="152">
        <v>25</v>
      </c>
      <c r="AO129" s="152">
        <v>25</v>
      </c>
      <c r="AP129" s="152">
        <v>25</v>
      </c>
      <c r="AQ129" s="152">
        <v>25</v>
      </c>
      <c r="AR129" s="152">
        <v>25</v>
      </c>
      <c r="AS129" s="155">
        <v>2023</v>
      </c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</row>
    <row r="130" spans="1:56" ht="56.25" customHeight="1">
      <c r="A130" s="66"/>
      <c r="B130" s="66"/>
      <c r="C130" s="66"/>
      <c r="D130" s="66"/>
      <c r="E130" s="66"/>
      <c r="F130" s="66"/>
      <c r="G130" s="66"/>
      <c r="H130" s="66"/>
      <c r="I130" s="129">
        <v>0</v>
      </c>
      <c r="J130" s="129">
        <v>3</v>
      </c>
      <c r="K130" s="129">
        <v>2</v>
      </c>
      <c r="L130" s="129">
        <v>0</v>
      </c>
      <c r="M130" s="129">
        <v>4</v>
      </c>
      <c r="N130" s="129">
        <v>0</v>
      </c>
      <c r="O130" s="129">
        <v>1</v>
      </c>
      <c r="P130" s="127">
        <v>0</v>
      </c>
      <c r="Q130" s="127">
        <v>4</v>
      </c>
      <c r="R130" s="127">
        <v>3</v>
      </c>
      <c r="S130" s="127">
        <v>0</v>
      </c>
      <c r="T130" s="127">
        <v>1</v>
      </c>
      <c r="U130" s="127">
        <v>2</v>
      </c>
      <c r="V130" s="127">
        <v>0</v>
      </c>
      <c r="W130" s="127">
        <v>0</v>
      </c>
      <c r="X130" s="127">
        <v>2</v>
      </c>
      <c r="Y130" s="127" t="s">
        <v>56</v>
      </c>
      <c r="Z130" s="127">
        <v>0</v>
      </c>
      <c r="AA130" s="127">
        <v>4</v>
      </c>
      <c r="AB130" s="127">
        <v>3</v>
      </c>
      <c r="AC130" s="127">
        <v>1</v>
      </c>
      <c r="AD130" s="127">
        <v>2</v>
      </c>
      <c r="AE130" s="127">
        <v>0</v>
      </c>
      <c r="AF130" s="127">
        <v>0</v>
      </c>
      <c r="AG130" s="127">
        <v>1</v>
      </c>
      <c r="AH130" s="127">
        <v>0</v>
      </c>
      <c r="AI130" s="127">
        <v>0</v>
      </c>
      <c r="AJ130" s="112" t="s">
        <v>126</v>
      </c>
      <c r="AK130" s="98" t="s">
        <v>12</v>
      </c>
      <c r="AL130" s="196"/>
      <c r="AM130" s="216"/>
      <c r="AN130" s="168">
        <v>30082.45</v>
      </c>
      <c r="AO130" s="168">
        <v>30082.45</v>
      </c>
      <c r="AP130" s="168">
        <v>30082.45</v>
      </c>
      <c r="AQ130" s="168">
        <v>30082.45</v>
      </c>
      <c r="AR130" s="168">
        <f>AN130+AO130+AP130+AQ130</f>
        <v>120329.8</v>
      </c>
      <c r="AS130" s="169">
        <v>2023</v>
      </c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</row>
    <row r="131" spans="1:56" ht="40.5" customHeight="1">
      <c r="A131" s="66"/>
      <c r="B131" s="66"/>
      <c r="C131" s="66"/>
      <c r="D131" s="66"/>
      <c r="E131" s="66"/>
      <c r="F131" s="66"/>
      <c r="G131" s="66"/>
      <c r="H131" s="66"/>
      <c r="I131" s="128"/>
      <c r="J131" s="128"/>
      <c r="K131" s="128"/>
      <c r="L131" s="128"/>
      <c r="M131" s="128"/>
      <c r="N131" s="128"/>
      <c r="O131" s="128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>
        <v>0</v>
      </c>
      <c r="AA131" s="124">
        <v>4</v>
      </c>
      <c r="AB131" s="124">
        <v>3</v>
      </c>
      <c r="AC131" s="124">
        <v>1</v>
      </c>
      <c r="AD131" s="124">
        <v>2</v>
      </c>
      <c r="AE131" s="124">
        <v>0</v>
      </c>
      <c r="AF131" s="124">
        <v>0</v>
      </c>
      <c r="AG131" s="124">
        <v>1</v>
      </c>
      <c r="AH131" s="124">
        <v>0</v>
      </c>
      <c r="AI131" s="124">
        <v>1</v>
      </c>
      <c r="AJ131" s="151" t="s">
        <v>127</v>
      </c>
      <c r="AK131" s="102" t="s">
        <v>2</v>
      </c>
      <c r="AL131" s="152"/>
      <c r="AM131" s="184"/>
      <c r="AN131" s="152">
        <v>8</v>
      </c>
      <c r="AO131" s="152">
        <v>8</v>
      </c>
      <c r="AP131" s="152">
        <v>8</v>
      </c>
      <c r="AQ131" s="152">
        <v>8</v>
      </c>
      <c r="AR131" s="152">
        <v>8</v>
      </c>
      <c r="AS131" s="155">
        <v>2023</v>
      </c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</row>
    <row r="132" spans="1:56" ht="62.25" customHeight="1">
      <c r="A132" s="66"/>
      <c r="B132" s="66"/>
      <c r="C132" s="66"/>
      <c r="D132" s="66"/>
      <c r="E132" s="66"/>
      <c r="F132" s="66"/>
      <c r="G132" s="66"/>
      <c r="H132" s="66"/>
      <c r="I132" s="129">
        <v>0</v>
      </c>
      <c r="J132" s="129">
        <v>3</v>
      </c>
      <c r="K132" s="129">
        <v>2</v>
      </c>
      <c r="L132" s="129">
        <v>0</v>
      </c>
      <c r="M132" s="129">
        <v>7</v>
      </c>
      <c r="N132" s="129">
        <v>0</v>
      </c>
      <c r="O132" s="129">
        <v>7</v>
      </c>
      <c r="P132" s="127">
        <v>0</v>
      </c>
      <c r="Q132" s="127">
        <v>4</v>
      </c>
      <c r="R132" s="127">
        <v>3</v>
      </c>
      <c r="S132" s="127">
        <v>0</v>
      </c>
      <c r="T132" s="127">
        <v>1</v>
      </c>
      <c r="U132" s="127">
        <v>1</v>
      </c>
      <c r="V132" s="127">
        <v>0</v>
      </c>
      <c r="W132" s="127">
        <v>2</v>
      </c>
      <c r="X132" s="127">
        <v>4</v>
      </c>
      <c r="Y132" s="127" t="s">
        <v>53</v>
      </c>
      <c r="Z132" s="127">
        <v>0</v>
      </c>
      <c r="AA132" s="127">
        <v>4</v>
      </c>
      <c r="AB132" s="127">
        <v>3</v>
      </c>
      <c r="AC132" s="127">
        <v>1</v>
      </c>
      <c r="AD132" s="127">
        <v>2</v>
      </c>
      <c r="AE132" s="127">
        <v>0</v>
      </c>
      <c r="AF132" s="127">
        <v>0</v>
      </c>
      <c r="AG132" s="127">
        <v>2</v>
      </c>
      <c r="AH132" s="127">
        <v>0</v>
      </c>
      <c r="AI132" s="127">
        <v>0</v>
      </c>
      <c r="AJ132" s="112" t="s">
        <v>125</v>
      </c>
      <c r="AK132" s="98" t="s">
        <v>12</v>
      </c>
      <c r="AL132" s="196"/>
      <c r="AM132" s="216"/>
      <c r="AN132" s="168">
        <f>40698+62385.75</f>
        <v>103083.75</v>
      </c>
      <c r="AO132" s="168">
        <v>40698</v>
      </c>
      <c r="AP132" s="168">
        <v>40698</v>
      </c>
      <c r="AQ132" s="168">
        <v>40698</v>
      </c>
      <c r="AR132" s="199">
        <f>AN132+AO132+AP132+AQ132</f>
        <v>225177.75</v>
      </c>
      <c r="AS132" s="169">
        <v>2023</v>
      </c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</row>
    <row r="133" spans="1:56" ht="39" customHeight="1">
      <c r="A133" s="66"/>
      <c r="B133" s="66"/>
      <c r="C133" s="66"/>
      <c r="D133" s="66"/>
      <c r="E133" s="66"/>
      <c r="F133" s="66"/>
      <c r="G133" s="66"/>
      <c r="H133" s="66"/>
      <c r="I133" s="128"/>
      <c r="J133" s="128"/>
      <c r="K133" s="128"/>
      <c r="L133" s="128"/>
      <c r="M133" s="128"/>
      <c r="N133" s="128"/>
      <c r="O133" s="128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>
        <v>0</v>
      </c>
      <c r="AA133" s="124">
        <v>4</v>
      </c>
      <c r="AB133" s="124">
        <v>3</v>
      </c>
      <c r="AC133" s="124">
        <v>1</v>
      </c>
      <c r="AD133" s="124">
        <v>2</v>
      </c>
      <c r="AE133" s="124">
        <v>0</v>
      </c>
      <c r="AF133" s="124">
        <v>0</v>
      </c>
      <c r="AG133" s="124">
        <v>2</v>
      </c>
      <c r="AH133" s="124">
        <v>0</v>
      </c>
      <c r="AI133" s="124">
        <v>1</v>
      </c>
      <c r="AJ133" s="149" t="s">
        <v>128</v>
      </c>
      <c r="AK133" s="102" t="s">
        <v>2</v>
      </c>
      <c r="AL133" s="152"/>
      <c r="AM133" s="184"/>
      <c r="AN133" s="152">
        <v>55</v>
      </c>
      <c r="AO133" s="152">
        <v>53</v>
      </c>
      <c r="AP133" s="152">
        <v>53</v>
      </c>
      <c r="AQ133" s="152">
        <v>53</v>
      </c>
      <c r="AR133" s="152">
        <f>(AN133+AO133+AP133+AQ133)/4</f>
        <v>53.5</v>
      </c>
      <c r="AS133" s="155">
        <v>2023</v>
      </c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</row>
    <row r="134" spans="1:56" ht="38.25" customHeight="1">
      <c r="A134" s="66"/>
      <c r="B134" s="66"/>
      <c r="C134" s="66"/>
      <c r="D134" s="66"/>
      <c r="E134" s="66"/>
      <c r="F134" s="66"/>
      <c r="G134" s="66"/>
      <c r="H134" s="66"/>
      <c r="I134" s="128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03"/>
      <c r="AK134" s="102"/>
      <c r="AL134" s="152"/>
      <c r="AM134" s="153"/>
      <c r="AN134" s="152"/>
      <c r="AO134" s="231"/>
      <c r="AP134" s="231"/>
      <c r="AQ134" s="231"/>
      <c r="AR134" s="233"/>
      <c r="AS134" s="172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</row>
    <row r="135" ht="15">
      <c r="AJ135" s="14"/>
    </row>
    <row r="136" ht="15">
      <c r="AJ136" s="14"/>
    </row>
  </sheetData>
  <sheetProtection/>
  <mergeCells count="27">
    <mergeCell ref="AO2:AS2"/>
    <mergeCell ref="AL20:AQ22"/>
    <mergeCell ref="A3:AS3"/>
    <mergeCell ref="N14:AJ14"/>
    <mergeCell ref="N13:AJ13"/>
    <mergeCell ref="AL8:AS8"/>
    <mergeCell ref="N15:AJ15"/>
    <mergeCell ref="N16:AJ16"/>
    <mergeCell ref="AR20:AS22"/>
    <mergeCell ref="AL9:AS9"/>
    <mergeCell ref="N18:AJ18"/>
    <mergeCell ref="I20:Y20"/>
    <mergeCell ref="Z20:AI20"/>
    <mergeCell ref="Z21:AI23"/>
    <mergeCell ref="P21:Y23"/>
    <mergeCell ref="L21:M23"/>
    <mergeCell ref="N21:O23"/>
    <mergeCell ref="AL6:AS6"/>
    <mergeCell ref="A4:AS4"/>
    <mergeCell ref="AL10:AS10"/>
    <mergeCell ref="AL7:AS7"/>
    <mergeCell ref="AJ20:AJ23"/>
    <mergeCell ref="A11:AS11"/>
    <mergeCell ref="AK20:AK23"/>
    <mergeCell ref="A21:A22"/>
    <mergeCell ref="I21:K23"/>
    <mergeCell ref="N17:AJ17"/>
  </mergeCells>
  <printOptions/>
  <pageMargins left="0.3937007874015748" right="0.1968503937007874" top="0.31496062992125984" bottom="0" header="0.1968503937007874" footer="0"/>
  <pageSetup firstPageNumber="32" useFirstPageNumber="1" fitToHeight="0" fitToWidth="1" horizontalDpi="600" verticalDpi="600" orientation="landscape" paperSize="9" scale="3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2020-11-20T09:12:25Z</cp:lastPrinted>
  <dcterms:created xsi:type="dcterms:W3CDTF">2011-12-09T07:36:49Z</dcterms:created>
  <dcterms:modified xsi:type="dcterms:W3CDTF">2020-11-20T09:30:30Z</dcterms:modified>
  <cp:category/>
  <cp:version/>
  <cp:contentType/>
  <cp:contentStatus/>
</cp:coreProperties>
</file>