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Дефицит " sheetId="1" r:id="rId1"/>
    <sheet name="Дотации" sheetId="2" r:id="rId2"/>
    <sheet name="Субсидии" sheetId="3" r:id="rId3"/>
    <sheet name="Субвенции" sheetId="4" r:id="rId4"/>
  </sheets>
  <definedNames>
    <definedName name="_xlnm.Print_Area" localSheetId="0">'Дефицит '!$A$1:$G$38</definedName>
    <definedName name="_xlnm.Print_Area" localSheetId="1">'Дотации'!$A$1:$E$12</definedName>
    <definedName name="_xlnm.Print_Area" localSheetId="3">'Субвенции'!$A$1:$F$24</definedName>
    <definedName name="_xlnm.Print_Area" localSheetId="2">'Субсидии'!$A$1:$E$34</definedName>
  </definedNames>
  <calcPr fullCalcOnLoad="1"/>
</workbook>
</file>

<file path=xl/sharedStrings.xml><?xml version="1.0" encoding="utf-8"?>
<sst xmlns="http://schemas.openxmlformats.org/spreadsheetml/2006/main" count="182" uniqueCount="145">
  <si>
    <t>Наименование</t>
  </si>
  <si>
    <t>Принято по бюджету</t>
  </si>
  <si>
    <t>Процент исполнения</t>
  </si>
  <si>
    <t>№ п/п</t>
  </si>
  <si>
    <t>Всего субвенций</t>
  </si>
  <si>
    <t>Всего субсидий</t>
  </si>
  <si>
    <t>Х</t>
  </si>
  <si>
    <t>Код</t>
  </si>
  <si>
    <t>х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</si>
  <si>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</si>
  <si>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</si>
  <si>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</si>
  <si>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</si>
  <si>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</si>
  <si>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</si>
  <si>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</si>
  <si>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</si>
  <si>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</si>
  <si>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</si>
  <si>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</si>
  <si>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</si>
  <si>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</si>
  <si>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</si>
  <si>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</si>
  <si>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</si>
  <si>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</si>
  <si>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дефицита бюджета муниципального района</t>
  </si>
  <si>
    <t>Погашение обязательств за счет прочих источников внутреннего финансирования дефицита бюджета муниципального района</t>
  </si>
  <si>
    <t>01 02 00 00 00 0000 000</t>
  </si>
  <si>
    <t>01 03 00 00 00 0000 000</t>
  </si>
  <si>
    <t>01 05 00 00 00 0000 000</t>
  </si>
  <si>
    <t>01 05 00 00 00 0000 500</t>
  </si>
  <si>
    <t>01 05 00 00 00 0000 600</t>
  </si>
  <si>
    <t>01 06 04 00 00 0000 000</t>
  </si>
  <si>
    <t>01 06 05 00 00 0000 000</t>
  </si>
  <si>
    <t>01 06 05 00 00 0000 600</t>
  </si>
  <si>
    <t>01 06 05 00 00 0000 500</t>
  </si>
  <si>
    <t>01 06 06 00 00 0000 000</t>
  </si>
  <si>
    <t>01 06 06 00 00 0000 700</t>
  </si>
  <si>
    <t>01 06 06 00 00 0000 800</t>
  </si>
  <si>
    <t>Погашение обязательств за счет прочих источников внутреннего финансирования дефицитов бюджетов</t>
  </si>
  <si>
    <t>Итого источников финансирования дефицита бюджета</t>
  </si>
  <si>
    <t>к сумме, принятой по бюджету</t>
  </si>
  <si>
    <t>Приложение 7</t>
  </si>
  <si>
    <t>Приложение 8</t>
  </si>
  <si>
    <t>руб.</t>
  </si>
  <si>
    <t>Приложение 9</t>
  </si>
  <si>
    <t>Всего дотаций</t>
  </si>
  <si>
    <t>Бюджетная роспись</t>
  </si>
  <si>
    <t>к бюджетной росписи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</si>
  <si>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</si>
  <si>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Доходы</t>
  </si>
  <si>
    <t>Расходы</t>
  </si>
  <si>
    <t>Дефицит</t>
  </si>
  <si>
    <t>на организацию отдыха детей в каникулярное время</t>
  </si>
  <si>
    <t>на поддержку редакций районных и городских газет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</si>
  <si>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</si>
  <si>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</si>
  <si>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</si>
  <si>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</si>
  <si>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на осуществление государственных полномочий Тверской области по созданию административных комиссий</t>
  </si>
  <si>
    <t>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</si>
  <si>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на осуществление отдельных государственных полномочий по предоставлению компенсации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Тверской области, проживающим и работающим в сельских населенных пунктах, рабочих поселках (поселках городского типа)</t>
  </si>
  <si>
    <t>на повышение заработной платы работникам муниципальных учреждений культуры Тверской области</t>
  </si>
  <si>
    <t>на организацию транспортного обслуживания населения на муниципальных маршрутах регулярных перевозок по регулируемым тарифам</t>
  </si>
  <si>
    <t>Прочие субсидии бюджетам городских округов, в т.ч.</t>
  </si>
  <si>
    <t>Прочие субвенции бюджетам городских округов, в т.ч.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</si>
  <si>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</si>
  <si>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</si>
  <si>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</si>
  <si>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Приложение 10</t>
  </si>
  <si>
    <t>1.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</si>
  <si>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</si>
  <si>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на капитальный ремонт и ремонт улично-дорожной сети муниципальных образований Тверской области.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</si>
  <si>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</si>
  <si>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</si>
  <si>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01 02 00 00 04 0000 710</t>
  </si>
  <si>
    <t>01 02 00 00 04 0000 810</t>
  </si>
  <si>
    <t>01 03 01 00 04 0000 710</t>
  </si>
  <si>
    <t>01 03 01 00 04 0000 810</t>
  </si>
  <si>
    <t>01 05 02 01 04 0000 510</t>
  </si>
  <si>
    <t>01 05 02 01 04 0000 610</t>
  </si>
  <si>
    <t>01 06 04 01 04 0000 810</t>
  </si>
  <si>
    <t>01 06 05 01 04 0000 640</t>
  </si>
  <si>
    <t>01 06 05 02 04 0000 640</t>
  </si>
  <si>
    <t>01 06 05 01 04 0000 540</t>
  </si>
  <si>
    <t>01 06 05 02 04 0000 540</t>
  </si>
  <si>
    <t>01 06 06 00 04 0000 710</t>
  </si>
  <si>
    <t>01 06 06 00 04 0000 810</t>
  </si>
  <si>
    <t>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</si>
  <si>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Источники финансирования дефицита бюджета Осташковского городского округа                                                              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</si>
  <si>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</si>
  <si>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городских округов на поддержку мер по обеспечению сбалансированности бюджетов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</si>
  <si>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</si>
  <si>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</si>
  <si>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</si>
  <si>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</si>
  <si>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Субсидия бюджетам городских округов на поддержку отрасли культуры (в части подключения библиотек к информационно-телекоммуникационной сети "Интернет" и развития библиотечного дела с учетом задачи расширения информационных технологий и оцифровки) </t>
  </si>
  <si>
    <t>5.1</t>
  </si>
  <si>
    <t>5.2</t>
  </si>
  <si>
    <t>5.3</t>
  </si>
  <si>
    <t>5.4</t>
  </si>
  <si>
    <t>5.5</t>
  </si>
  <si>
    <t>5.6</t>
  </si>
  <si>
    <t>5.7</t>
  </si>
  <si>
    <t>7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</si>
  <si>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</si>
  <si>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укрепление материально-технической базы муниципальных дошкольных образовательных учреждений</t>
  </si>
  <si>
    <t>на развитие материально-технической базы редакций районных и городских газет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</si>
  <si>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</si>
  <si>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 2020 год</t>
  </si>
  <si>
    <t>Исполнено на 01.01.2021</t>
  </si>
  <si>
    <t>Исполнение на 01.01.2021 г.</t>
  </si>
  <si>
    <t>Субсидии, полученные из областного бюджета Тверской области за 2020 год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</si>
  <si>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</si>
  <si>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блогоустройство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</si>
  <si>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</t>
  </si>
  <si>
    <t>2.1.</t>
  </si>
  <si>
    <t>2.2.</t>
  </si>
  <si>
    <t>2.3.</t>
  </si>
  <si>
    <t>8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</si>
  <si>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</si>
  <si>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</si>
  <si>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</si>
  <si>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</si>
  <si>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</si>
  <si>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</si>
  <si>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</si>
  <si>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</si>
  <si>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</si>
  <si>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</si>
  <si>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</si>
  <si>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</si>
  <si>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Субвенции, полученные из областного бюджета Тверской области и федерального бюджета                                                                   за 2020 год</t>
  </si>
  <si>
    <t>на организацию обеспечения учащихся начальных классов муниципальных образовательных учреждений горячим питанием</t>
  </si>
  <si>
    <t>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</si>
  <si>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на оказание содействия муниципальным образованиям Тверской области в организации участия детей и подростков в социально значимых региональных (профориентационных, творческих, краеведческих, спортивных, благотворительных) проектах</t>
  </si>
  <si>
    <t>на повышение заработной платы педагогическим работникам муниципальных организаций дополнительного образования</t>
  </si>
  <si>
    <t>на реализацию программ по поддержке местных инициатив Тверской области</t>
  </si>
  <si>
    <t>к решению Осташковской городской Думы</t>
  </si>
  <si>
    <t xml:space="preserve">"Об утвержении  годового отчета об исполнении бюджета </t>
  </si>
  <si>
    <t>Осташковского городского округа за 2020 год"</t>
  </si>
  <si>
    <t>Дотации, полученные из областного бюджета Тверской области за  2020 год</t>
  </si>
  <si>
    <t>св.100</t>
  </si>
  <si>
    <t>от 28.07.2021г  №283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</si>
</sst>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  <numFmt numFmtId="188" formatCode="[$-FC19]d\ mmmm\ yyyy\ &quot;г.&quot;"/>
  </numFmts>
  <fonts count="56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82" fontId="1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vertical="top" wrapText="1"/>
    </xf>
    <xf numFmtId="187" fontId="1" fillId="0" borderId="0" xfId="0" applyNumberFormat="1" applyFont="1" applyFill="1" applyBorder="1" applyAlignment="1">
      <alignment horizontal="center" vertical="top" wrapText="1"/>
    </xf>
    <xf numFmtId="187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right" wrapText="1"/>
    </xf>
    <xf numFmtId="4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top" wrapText="1"/>
    </xf>
    <xf numFmtId="49" fontId="10" fillId="0" borderId="24" xfId="0" applyNumberFormat="1" applyFont="1" applyBorder="1" applyAlignment="1">
      <alignment horizontal="center" vertical="center" wrapText="1"/>
    </xf>
    <xf numFmtId="187" fontId="1" fillId="0" borderId="0" xfId="0" applyNumberFormat="1" applyFont="1" applyAlignment="1">
      <alignment horizontal="center"/>
    </xf>
    <xf numFmtId="4" fontId="1" fillId="33" borderId="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52" applyAlignment="1">
      <alignment horizontal="left"/>
      <protection/>
    </xf>
    <xf numFmtId="0" fontId="12" fillId="0" borderId="0" xfId="52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24" xfId="0" applyNumberFormat="1" applyFont="1" applyBorder="1" applyAlignment="1">
      <alignment horizontal="justify" vertical="top" wrapText="1"/>
    </xf>
    <xf numFmtId="4" fontId="14" fillId="0" borderId="24" xfId="0" applyNumberFormat="1" applyFont="1" applyFill="1" applyBorder="1" applyAlignment="1">
      <alignment horizontal="center" vertical="top"/>
    </xf>
    <xf numFmtId="4" fontId="14" fillId="0" borderId="24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justify" vertical="center" wrapText="1"/>
    </xf>
    <xf numFmtId="4" fontId="13" fillId="34" borderId="24" xfId="0" applyNumberFormat="1" applyFont="1" applyFill="1" applyBorder="1" applyAlignment="1">
      <alignment horizontal="center" wrapText="1"/>
    </xf>
    <xf numFmtId="4" fontId="13" fillId="0" borderId="24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vertical="top" wrapText="1"/>
    </xf>
    <xf numFmtId="0" fontId="16" fillId="0" borderId="24" xfId="52" applyFont="1" applyBorder="1" applyAlignment="1">
      <alignment vertical="top" wrapText="1"/>
      <protection/>
    </xf>
    <xf numFmtId="4" fontId="16" fillId="34" borderId="24" xfId="0" applyNumberFormat="1" applyFont="1" applyFill="1" applyBorder="1" applyAlignment="1">
      <alignment horizontal="center" wrapText="1"/>
    </xf>
    <xf numFmtId="4" fontId="16" fillId="0" borderId="24" xfId="0" applyNumberFormat="1" applyFont="1" applyBorder="1" applyAlignment="1">
      <alignment horizontal="center" wrapText="1"/>
    </xf>
    <xf numFmtId="0" fontId="16" fillId="0" borderId="24" xfId="52" applyFont="1" applyBorder="1" applyAlignment="1">
      <alignment horizontal="left" vertical="top" wrapText="1"/>
      <protection/>
    </xf>
    <xf numFmtId="0" fontId="16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justify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wrapText="1"/>
    </xf>
    <xf numFmtId="0" fontId="13" fillId="34" borderId="24" xfId="0" applyFont="1" applyFill="1" applyBorder="1" applyAlignment="1">
      <alignment horizontal="center" vertical="center" wrapText="1"/>
    </xf>
    <xf numFmtId="4" fontId="54" fillId="34" borderId="24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vertical="top" wrapText="1"/>
    </xf>
    <xf numFmtId="4" fontId="16" fillId="0" borderId="24" xfId="0" applyNumberFormat="1" applyFont="1" applyFill="1" applyBorder="1" applyAlignment="1">
      <alignment horizontal="center" wrapText="1"/>
    </xf>
    <xf numFmtId="49" fontId="17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center" wrapText="1"/>
    </xf>
    <xf numFmtId="4" fontId="17" fillId="34" borderId="2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3" fillId="34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Финансовый [0] 2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="80" zoomScaleSheetLayoutView="80" zoomScalePageLayoutView="0" workbookViewId="0" topLeftCell="A1">
      <selection activeCell="A40" sqref="A40:IV45"/>
    </sheetView>
  </sheetViews>
  <sheetFormatPr defaultColWidth="9.140625" defaultRowHeight="12.75"/>
  <cols>
    <col min="1" max="1" width="25.140625" style="0" customWidth="1"/>
    <col min="2" max="2" width="55.28125" style="0" customWidth="1"/>
    <col min="3" max="3" width="18.8515625" style="0" customWidth="1"/>
    <col min="4" max="5" width="19.140625" style="0" customWidth="1"/>
    <col min="6" max="6" width="13.7109375" style="0" customWidth="1"/>
    <col min="7" max="7" width="12.7109375" style="0" customWidth="1"/>
  </cols>
  <sheetData>
    <row r="1" spans="4:5" ht="15.75">
      <c r="D1" s="64" t="s">
        <v>43</v>
      </c>
      <c r="E1" s="42"/>
    </row>
    <row r="2" spans="4:5" ht="15">
      <c r="D2" s="65" t="s">
        <v>139</v>
      </c>
      <c r="E2" s="63"/>
    </row>
    <row r="3" spans="4:6" ht="15">
      <c r="D3" s="65" t="s">
        <v>140</v>
      </c>
      <c r="E3" s="62"/>
      <c r="F3" s="62"/>
    </row>
    <row r="4" spans="4:6" ht="15">
      <c r="D4" s="65" t="s">
        <v>141</v>
      </c>
      <c r="E4" s="37"/>
      <c r="F4" s="38"/>
    </row>
    <row r="5" spans="4:5" ht="15">
      <c r="D5" s="65" t="s">
        <v>144</v>
      </c>
      <c r="E5" s="2"/>
    </row>
    <row r="6" spans="5:6" ht="12.75">
      <c r="E6" s="109"/>
      <c r="F6" s="110"/>
    </row>
    <row r="7" ht="11.25" customHeight="1"/>
    <row r="8" spans="1:7" ht="16.5" customHeight="1">
      <c r="A8" s="98" t="s">
        <v>90</v>
      </c>
      <c r="B8" s="98"/>
      <c r="C8" s="98"/>
      <c r="D8" s="98"/>
      <c r="E8" s="98"/>
      <c r="F8" s="98"/>
      <c r="G8" s="98"/>
    </row>
    <row r="9" spans="1:7" ht="17.25" customHeight="1">
      <c r="A9" s="99" t="s">
        <v>110</v>
      </c>
      <c r="B9" s="99"/>
      <c r="C9" s="99"/>
      <c r="D9" s="99"/>
      <c r="E9" s="99"/>
      <c r="F9" s="99"/>
      <c r="G9" s="99"/>
    </row>
    <row r="10" ht="13.5" thickBot="1">
      <c r="G10" s="20" t="s">
        <v>45</v>
      </c>
    </row>
    <row r="11" spans="1:7" ht="26.25" customHeight="1">
      <c r="A11" s="104" t="s">
        <v>7</v>
      </c>
      <c r="B11" s="102" t="s">
        <v>0</v>
      </c>
      <c r="C11" s="102" t="s">
        <v>1</v>
      </c>
      <c r="D11" s="102" t="s">
        <v>48</v>
      </c>
      <c r="E11" s="107" t="s">
        <v>111</v>
      </c>
      <c r="F11" s="102" t="s">
        <v>2</v>
      </c>
      <c r="G11" s="103"/>
    </row>
    <row r="12" spans="1:7" ht="45.75" customHeight="1" thickBot="1">
      <c r="A12" s="105"/>
      <c r="B12" s="106"/>
      <c r="C12" s="106"/>
      <c r="D12" s="106"/>
      <c r="E12" s="108"/>
      <c r="F12" s="39" t="s">
        <v>42</v>
      </c>
      <c r="G12" s="40" t="s">
        <v>49</v>
      </c>
    </row>
    <row r="13" spans="1:7" ht="31.5" customHeight="1" hidden="1">
      <c r="A13" s="11" t="s">
        <v>28</v>
      </c>
      <c r="B13" s="12" t="s">
        <v>9</v>
      </c>
      <c r="C13" s="15">
        <v>0</v>
      </c>
      <c r="D13" s="21">
        <v>0</v>
      </c>
      <c r="E13" s="15">
        <v>0</v>
      </c>
      <c r="F13" s="16" t="s">
        <v>8</v>
      </c>
      <c r="G13" s="22" t="s">
        <v>8</v>
      </c>
    </row>
    <row r="14" spans="1:7" ht="48" customHeight="1" hidden="1">
      <c r="A14" s="46" t="s">
        <v>76</v>
      </c>
      <c r="B14" s="8" t="s">
        <v>10</v>
      </c>
      <c r="C14" s="5">
        <v>0</v>
      </c>
      <c r="D14" s="6">
        <v>0</v>
      </c>
      <c r="E14" s="5">
        <v>0</v>
      </c>
      <c r="F14" s="5">
        <v>0</v>
      </c>
      <c r="G14" s="23">
        <v>0</v>
      </c>
    </row>
    <row r="15" spans="1:7" ht="50.25" customHeight="1" hidden="1">
      <c r="A15" s="10" t="s">
        <v>77</v>
      </c>
      <c r="B15" s="8" t="s">
        <v>11</v>
      </c>
      <c r="C15" s="5">
        <v>0</v>
      </c>
      <c r="D15" s="24">
        <v>0</v>
      </c>
      <c r="E15" s="17">
        <v>0</v>
      </c>
      <c r="F15" s="17">
        <v>0</v>
      </c>
      <c r="G15" s="23">
        <v>0</v>
      </c>
    </row>
    <row r="16" spans="1:7" ht="34.5" customHeight="1">
      <c r="A16" s="9" t="s">
        <v>29</v>
      </c>
      <c r="B16" s="7" t="s">
        <v>12</v>
      </c>
      <c r="C16" s="19">
        <f>C17+C18</f>
        <v>0</v>
      </c>
      <c r="D16" s="19">
        <f>D17+D18</f>
        <v>0</v>
      </c>
      <c r="E16" s="19">
        <f>E17+E18</f>
        <v>0</v>
      </c>
      <c r="F16" s="18" t="s">
        <v>8</v>
      </c>
      <c r="G16" s="25" t="s">
        <v>8</v>
      </c>
    </row>
    <row r="17" spans="1:7" ht="65.25" customHeight="1">
      <c r="A17" s="46" t="s">
        <v>78</v>
      </c>
      <c r="B17" s="8" t="s">
        <v>93</v>
      </c>
      <c r="C17" s="53">
        <v>0</v>
      </c>
      <c r="D17" s="53">
        <v>0</v>
      </c>
      <c r="E17" s="53">
        <v>0</v>
      </c>
      <c r="F17" s="53">
        <v>0</v>
      </c>
      <c r="G17" s="54">
        <v>0</v>
      </c>
    </row>
    <row r="18" spans="1:7" ht="64.5" customHeight="1">
      <c r="A18" s="46" t="s">
        <v>79</v>
      </c>
      <c r="B18" s="8" t="s">
        <v>94</v>
      </c>
      <c r="C18" s="53">
        <v>0</v>
      </c>
      <c r="D18" s="55">
        <v>0</v>
      </c>
      <c r="E18" s="53">
        <v>0</v>
      </c>
      <c r="F18" s="53">
        <v>0</v>
      </c>
      <c r="G18" s="54">
        <v>0</v>
      </c>
    </row>
    <row r="19" spans="1:7" ht="33.75" customHeight="1">
      <c r="A19" s="9" t="s">
        <v>30</v>
      </c>
      <c r="B19" s="7" t="s">
        <v>13</v>
      </c>
      <c r="C19" s="19">
        <f>C20+C22</f>
        <v>851369.1800000668</v>
      </c>
      <c r="D19" s="19">
        <f>D20+D22</f>
        <v>5497427.180000067</v>
      </c>
      <c r="E19" s="19">
        <f>E20+E22</f>
        <v>-6020526.590000033</v>
      </c>
      <c r="F19" s="19" t="s">
        <v>8</v>
      </c>
      <c r="G19" s="26" t="s">
        <v>8</v>
      </c>
    </row>
    <row r="20" spans="1:7" ht="18.75" customHeight="1">
      <c r="A20" s="9" t="s">
        <v>31</v>
      </c>
      <c r="B20" s="7" t="s">
        <v>14</v>
      </c>
      <c r="C20" s="56">
        <f>C21</f>
        <v>-628924376.52</v>
      </c>
      <c r="D20" s="56">
        <f>D21</f>
        <v>-628924376.52</v>
      </c>
      <c r="E20" s="56">
        <f>E21</f>
        <v>-614690593.57</v>
      </c>
      <c r="F20" s="56">
        <f>E20/C20*100</f>
        <v>97.73680533281933</v>
      </c>
      <c r="G20" s="57">
        <f>E20/D20*100</f>
        <v>97.73680533281933</v>
      </c>
    </row>
    <row r="21" spans="1:7" ht="35.25" customHeight="1">
      <c r="A21" s="46" t="s">
        <v>80</v>
      </c>
      <c r="B21" s="8" t="s">
        <v>95</v>
      </c>
      <c r="C21" s="55">
        <f>-(C40+C17)</f>
        <v>-628924376.52</v>
      </c>
      <c r="D21" s="55">
        <f>-(D40+D17)</f>
        <v>-628924376.52</v>
      </c>
      <c r="E21" s="55">
        <f>-(E40+E17)</f>
        <v>-614690593.57</v>
      </c>
      <c r="F21" s="55">
        <f>E21/C21*100</f>
        <v>97.73680533281933</v>
      </c>
      <c r="G21" s="58">
        <f>E21/D21*100</f>
        <v>97.73680533281933</v>
      </c>
    </row>
    <row r="22" spans="1:7" ht="19.5" customHeight="1">
      <c r="A22" s="9" t="s">
        <v>32</v>
      </c>
      <c r="B22" s="7" t="s">
        <v>15</v>
      </c>
      <c r="C22" s="19">
        <f>C23</f>
        <v>629775745.7</v>
      </c>
      <c r="D22" s="56">
        <f>D23</f>
        <v>634421803.7</v>
      </c>
      <c r="E22" s="19">
        <f>E23</f>
        <v>608670066.98</v>
      </c>
      <c r="F22" s="19">
        <f>E22/C22*100</f>
        <v>96.64869934034361</v>
      </c>
      <c r="G22" s="26">
        <f>E22/D22*100</f>
        <v>95.94091240720073</v>
      </c>
    </row>
    <row r="23" spans="1:7" ht="34.5" customHeight="1" thickBot="1">
      <c r="A23" s="46" t="s">
        <v>81</v>
      </c>
      <c r="B23" s="8" t="s">
        <v>96</v>
      </c>
      <c r="C23" s="53">
        <f>C41-C18</f>
        <v>629775745.7</v>
      </c>
      <c r="D23" s="53">
        <f>D41-D18</f>
        <v>634421803.7</v>
      </c>
      <c r="E23" s="53">
        <f>E41-E18</f>
        <v>608670066.98</v>
      </c>
      <c r="F23" s="53">
        <f>E23/C23*100</f>
        <v>96.64869934034361</v>
      </c>
      <c r="G23" s="54">
        <f>E23/D23*100</f>
        <v>95.94091240720073</v>
      </c>
    </row>
    <row r="24" spans="1:7" ht="35.25" customHeight="1" hidden="1">
      <c r="A24" s="9" t="s">
        <v>33</v>
      </c>
      <c r="B24" s="7" t="s">
        <v>16</v>
      </c>
      <c r="C24" s="19">
        <v>0</v>
      </c>
      <c r="D24" s="56">
        <v>0</v>
      </c>
      <c r="E24" s="19">
        <v>0</v>
      </c>
      <c r="F24" s="19">
        <v>0</v>
      </c>
      <c r="G24" s="26">
        <v>0</v>
      </c>
    </row>
    <row r="25" spans="1:7" ht="99.75" customHeight="1" hidden="1">
      <c r="A25" s="46" t="s">
        <v>82</v>
      </c>
      <c r="B25" s="8" t="s">
        <v>50</v>
      </c>
      <c r="C25" s="53">
        <v>0</v>
      </c>
      <c r="D25" s="55">
        <v>0</v>
      </c>
      <c r="E25" s="53">
        <v>0</v>
      </c>
      <c r="F25" s="53">
        <v>0</v>
      </c>
      <c r="G25" s="54">
        <v>0</v>
      </c>
    </row>
    <row r="26" spans="1:7" ht="35.25" customHeight="1" hidden="1">
      <c r="A26" s="9" t="s">
        <v>34</v>
      </c>
      <c r="B26" s="7" t="s">
        <v>17</v>
      </c>
      <c r="C26" s="19">
        <v>0</v>
      </c>
      <c r="D26" s="56">
        <v>0</v>
      </c>
      <c r="E26" s="19">
        <v>0</v>
      </c>
      <c r="F26" s="19" t="s">
        <v>8</v>
      </c>
      <c r="G26" s="26" t="s">
        <v>8</v>
      </c>
    </row>
    <row r="27" spans="1:7" ht="37.5" customHeight="1" hidden="1">
      <c r="A27" s="10" t="s">
        <v>35</v>
      </c>
      <c r="B27" s="8" t="s">
        <v>18</v>
      </c>
      <c r="C27" s="55">
        <v>0</v>
      </c>
      <c r="D27" s="55">
        <v>0</v>
      </c>
      <c r="E27" s="55">
        <v>0</v>
      </c>
      <c r="F27" s="53">
        <v>0</v>
      </c>
      <c r="G27" s="53">
        <v>0</v>
      </c>
    </row>
    <row r="28" spans="1:7" ht="51.75" customHeight="1" hidden="1">
      <c r="A28" s="10" t="s">
        <v>83</v>
      </c>
      <c r="B28" s="8" t="s">
        <v>19</v>
      </c>
      <c r="C28" s="55">
        <v>0</v>
      </c>
      <c r="D28" s="55">
        <v>0</v>
      </c>
      <c r="E28" s="53">
        <v>0</v>
      </c>
      <c r="F28" s="53">
        <v>0</v>
      </c>
      <c r="G28" s="54">
        <v>0</v>
      </c>
    </row>
    <row r="29" spans="1:7" ht="66.75" customHeight="1" hidden="1">
      <c r="A29" s="10" t="s">
        <v>84</v>
      </c>
      <c r="B29" s="8" t="s">
        <v>20</v>
      </c>
      <c r="C29" s="55">
        <v>0</v>
      </c>
      <c r="D29" s="55">
        <v>0</v>
      </c>
      <c r="E29" s="55">
        <v>0</v>
      </c>
      <c r="F29" s="53">
        <v>0</v>
      </c>
      <c r="G29" s="54">
        <v>0</v>
      </c>
    </row>
    <row r="30" spans="1:7" ht="31.5" customHeight="1" hidden="1">
      <c r="A30" s="10" t="s">
        <v>36</v>
      </c>
      <c r="B30" s="8" t="s">
        <v>21</v>
      </c>
      <c r="C30" s="55">
        <v>0</v>
      </c>
      <c r="D30" s="55">
        <v>0</v>
      </c>
      <c r="E30" s="55">
        <v>0</v>
      </c>
      <c r="F30" s="53">
        <v>0</v>
      </c>
      <c r="G30" s="54">
        <v>0</v>
      </c>
    </row>
    <row r="31" spans="1:7" ht="50.25" customHeight="1" hidden="1">
      <c r="A31" s="10" t="s">
        <v>85</v>
      </c>
      <c r="B31" s="8" t="s">
        <v>22</v>
      </c>
      <c r="C31" s="55">
        <v>0</v>
      </c>
      <c r="D31" s="55">
        <v>0</v>
      </c>
      <c r="E31" s="53">
        <v>0</v>
      </c>
      <c r="F31" s="53">
        <v>0</v>
      </c>
      <c r="G31" s="54">
        <v>0</v>
      </c>
    </row>
    <row r="32" spans="1:7" ht="63" customHeight="1" hidden="1">
      <c r="A32" s="10" t="s">
        <v>86</v>
      </c>
      <c r="B32" s="8" t="s">
        <v>23</v>
      </c>
      <c r="C32" s="55">
        <v>0</v>
      </c>
      <c r="D32" s="55">
        <v>0</v>
      </c>
      <c r="E32" s="55">
        <v>0</v>
      </c>
      <c r="F32" s="53">
        <v>0</v>
      </c>
      <c r="G32" s="54">
        <v>0</v>
      </c>
    </row>
    <row r="33" spans="1:7" ht="31.5" customHeight="1" hidden="1">
      <c r="A33" s="9" t="s">
        <v>37</v>
      </c>
      <c r="B33" s="7" t="s">
        <v>24</v>
      </c>
      <c r="C33" s="19">
        <v>0</v>
      </c>
      <c r="D33" s="56">
        <v>0</v>
      </c>
      <c r="E33" s="19">
        <v>0</v>
      </c>
      <c r="F33" s="19">
        <v>0</v>
      </c>
      <c r="G33" s="26">
        <v>0</v>
      </c>
    </row>
    <row r="34" spans="1:7" ht="31.5" customHeight="1" hidden="1">
      <c r="A34" s="10" t="s">
        <v>38</v>
      </c>
      <c r="B34" s="8" t="s">
        <v>25</v>
      </c>
      <c r="C34" s="53">
        <v>0</v>
      </c>
      <c r="D34" s="55">
        <v>0</v>
      </c>
      <c r="E34" s="53">
        <v>0</v>
      </c>
      <c r="F34" s="53">
        <v>0</v>
      </c>
      <c r="G34" s="54">
        <v>0</v>
      </c>
    </row>
    <row r="35" spans="1:7" ht="46.5" customHeight="1" hidden="1">
      <c r="A35" s="10" t="s">
        <v>87</v>
      </c>
      <c r="B35" s="8" t="s">
        <v>26</v>
      </c>
      <c r="C35" s="53">
        <v>0</v>
      </c>
      <c r="D35" s="55">
        <v>0</v>
      </c>
      <c r="E35" s="53">
        <v>0</v>
      </c>
      <c r="F35" s="53">
        <v>0</v>
      </c>
      <c r="G35" s="54">
        <v>0</v>
      </c>
    </row>
    <row r="36" spans="1:7" ht="36.75" customHeight="1" hidden="1">
      <c r="A36" s="10" t="s">
        <v>39</v>
      </c>
      <c r="B36" s="8" t="s">
        <v>40</v>
      </c>
      <c r="C36" s="53">
        <v>0</v>
      </c>
      <c r="D36" s="55">
        <v>0</v>
      </c>
      <c r="E36" s="53">
        <v>0</v>
      </c>
      <c r="F36" s="53">
        <v>0</v>
      </c>
      <c r="G36" s="54">
        <v>0</v>
      </c>
    </row>
    <row r="37" spans="1:7" ht="50.25" customHeight="1" hidden="1" thickBot="1">
      <c r="A37" s="13" t="s">
        <v>88</v>
      </c>
      <c r="B37" s="14" t="s">
        <v>27</v>
      </c>
      <c r="C37" s="59">
        <v>0</v>
      </c>
      <c r="D37" s="60">
        <v>0</v>
      </c>
      <c r="E37" s="59">
        <v>0</v>
      </c>
      <c r="F37" s="59">
        <v>0</v>
      </c>
      <c r="G37" s="61">
        <v>0</v>
      </c>
    </row>
    <row r="38" spans="1:7" ht="19.5" customHeight="1" thickBot="1">
      <c r="A38" s="100" t="s">
        <v>41</v>
      </c>
      <c r="B38" s="101"/>
      <c r="C38" s="29">
        <f>C33+C26+C24+C19+C16+C13</f>
        <v>851369.1800000668</v>
      </c>
      <c r="D38" s="30">
        <f>D33+D26+D24+D19+D16+D13</f>
        <v>5497427.180000067</v>
      </c>
      <c r="E38" s="31">
        <f>E33+E26+E24+E19+E16+E13</f>
        <v>-6020526.590000033</v>
      </c>
      <c r="F38" s="28" t="s">
        <v>6</v>
      </c>
      <c r="G38" s="27" t="s">
        <v>6</v>
      </c>
    </row>
    <row r="40" spans="1:5" ht="14.25" hidden="1">
      <c r="A40" s="111" t="s">
        <v>51</v>
      </c>
      <c r="B40" s="112"/>
      <c r="C40" s="33">
        <v>628924376.52</v>
      </c>
      <c r="D40" s="33">
        <v>628924376.52</v>
      </c>
      <c r="E40" s="32">
        <v>614690593.57</v>
      </c>
    </row>
    <row r="41" spans="1:5" ht="14.25" hidden="1">
      <c r="A41" s="96" t="s">
        <v>52</v>
      </c>
      <c r="B41" s="96"/>
      <c r="C41" s="51">
        <v>629775745.7</v>
      </c>
      <c r="D41" s="35">
        <v>634421803.7</v>
      </c>
      <c r="E41" s="52">
        <v>608670066.98</v>
      </c>
    </row>
    <row r="42" spans="1:5" ht="15" hidden="1">
      <c r="A42" s="97" t="s">
        <v>53</v>
      </c>
      <c r="B42" s="97"/>
      <c r="C42" s="34">
        <f>C40-C41</f>
        <v>-851369.1800000668</v>
      </c>
      <c r="D42" s="35">
        <f>D40-D41</f>
        <v>-5497427.180000067</v>
      </c>
      <c r="E42" s="35">
        <f>E40-E41</f>
        <v>6020526.590000033</v>
      </c>
    </row>
    <row r="43" ht="12.75" hidden="1"/>
    <row r="44" ht="12.75" hidden="1"/>
    <row r="45" ht="12.75" hidden="1"/>
  </sheetData>
  <sheetProtection/>
  <mergeCells count="13">
    <mergeCell ref="D11:D12"/>
    <mergeCell ref="E6:F6"/>
    <mergeCell ref="A40:B40"/>
    <mergeCell ref="A41:B41"/>
    <mergeCell ref="A42:B42"/>
    <mergeCell ref="A8:G8"/>
    <mergeCell ref="A9:G9"/>
    <mergeCell ref="A38:B38"/>
    <mergeCell ref="F11:G11"/>
    <mergeCell ref="A11:A12"/>
    <mergeCell ref="B11:B12"/>
    <mergeCell ref="E11:E12"/>
    <mergeCell ref="C11:C12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6.7109375" style="0" customWidth="1"/>
    <col min="2" max="2" width="51.421875" style="0" customWidth="1"/>
    <col min="3" max="3" width="27.421875" style="0" customWidth="1"/>
    <col min="4" max="4" width="26.7109375" style="0" customWidth="1"/>
    <col min="5" max="5" width="23.140625" style="0" customWidth="1"/>
  </cols>
  <sheetData>
    <row r="1" ht="15.75">
      <c r="D1" s="64" t="s">
        <v>44</v>
      </c>
    </row>
    <row r="2" ht="15">
      <c r="D2" s="65" t="s">
        <v>139</v>
      </c>
    </row>
    <row r="3" spans="4:5" ht="15">
      <c r="D3" s="65" t="s">
        <v>140</v>
      </c>
      <c r="E3" s="37"/>
    </row>
    <row r="4" spans="4:5" ht="15">
      <c r="D4" s="65" t="s">
        <v>141</v>
      </c>
      <c r="E4" s="38"/>
    </row>
    <row r="5" ht="15">
      <c r="D5" s="65" t="s">
        <v>144</v>
      </c>
    </row>
    <row r="8" spans="1:5" ht="28.5" customHeight="1">
      <c r="A8" s="113" t="s">
        <v>142</v>
      </c>
      <c r="B8" s="113"/>
      <c r="C8" s="113"/>
      <c r="D8" s="113"/>
      <c r="E8" s="113"/>
    </row>
    <row r="9" spans="1:5" ht="15" thickBot="1">
      <c r="A9" s="48"/>
      <c r="B9" s="48"/>
      <c r="C9" s="48"/>
      <c r="D9" s="48"/>
      <c r="E9" s="47" t="s">
        <v>45</v>
      </c>
    </row>
    <row r="10" spans="1:5" s="2" customFormat="1" ht="26.25" customHeight="1" thickBot="1">
      <c r="A10" s="71" t="s">
        <v>3</v>
      </c>
      <c r="B10" s="71" t="s">
        <v>0</v>
      </c>
      <c r="C10" s="71" t="s">
        <v>1</v>
      </c>
      <c r="D10" s="71" t="s">
        <v>112</v>
      </c>
      <c r="E10" s="71" t="s">
        <v>2</v>
      </c>
    </row>
    <row r="11" spans="1:5" ht="48" thickBot="1">
      <c r="A11" s="49" t="s">
        <v>71</v>
      </c>
      <c r="B11" s="66" t="s">
        <v>92</v>
      </c>
      <c r="C11" s="67">
        <v>10704000</v>
      </c>
      <c r="D11" s="67">
        <v>18505900</v>
      </c>
      <c r="E11" s="68" t="s">
        <v>143</v>
      </c>
    </row>
    <row r="12" spans="1:5" ht="29.25" customHeight="1" thickBot="1">
      <c r="A12" s="50"/>
      <c r="B12" s="69" t="s">
        <v>47</v>
      </c>
      <c r="C12" s="70">
        <f>C11</f>
        <v>10704000</v>
      </c>
      <c r="D12" s="70">
        <f>D11</f>
        <v>18505900</v>
      </c>
      <c r="E12" s="70" t="str">
        <f>E11</f>
        <v>св.100</v>
      </c>
    </row>
  </sheetData>
  <sheetProtection/>
  <mergeCells count="1">
    <mergeCell ref="A8:E8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.140625" style="0" customWidth="1"/>
    <col min="2" max="2" width="60.421875" style="0" customWidth="1"/>
    <col min="3" max="3" width="18.421875" style="0" customWidth="1"/>
    <col min="4" max="4" width="19.421875" style="0" customWidth="1"/>
    <col min="5" max="5" width="16.00390625" style="0" customWidth="1"/>
    <col min="7" max="7" width="12.7109375" style="0" bestFit="1" customWidth="1"/>
  </cols>
  <sheetData>
    <row r="1" spans="3:4" ht="15.75">
      <c r="C1" s="64" t="s">
        <v>46</v>
      </c>
      <c r="D1" s="42"/>
    </row>
    <row r="2" spans="3:4" ht="15">
      <c r="C2" s="65" t="s">
        <v>139</v>
      </c>
      <c r="D2" s="63"/>
    </row>
    <row r="3" spans="3:5" ht="15">
      <c r="C3" s="65" t="s">
        <v>140</v>
      </c>
      <c r="D3" s="37"/>
      <c r="E3" s="37"/>
    </row>
    <row r="4" spans="3:5" ht="15">
      <c r="C4" s="65" t="s">
        <v>141</v>
      </c>
      <c r="D4" s="37"/>
      <c r="E4" s="38"/>
    </row>
    <row r="5" spans="3:4" ht="15">
      <c r="C5" s="65" t="s">
        <v>144</v>
      </c>
      <c r="D5" s="2"/>
    </row>
    <row r="6" spans="4:5" ht="12.75">
      <c r="D6" s="109"/>
      <c r="E6" s="110"/>
    </row>
    <row r="7" spans="4:5" ht="12.75">
      <c r="D7" s="3"/>
      <c r="E7" s="4"/>
    </row>
    <row r="8" spans="1:5" ht="20.25" customHeight="1">
      <c r="A8" s="113" t="s">
        <v>113</v>
      </c>
      <c r="B8" s="113"/>
      <c r="C8" s="113"/>
      <c r="D8" s="113"/>
      <c r="E8" s="113"/>
    </row>
    <row r="9" ht="20.25" customHeight="1" thickBot="1">
      <c r="E9" s="41" t="s">
        <v>45</v>
      </c>
    </row>
    <row r="10" spans="1:5" ht="34.5" customHeight="1" thickBot="1">
      <c r="A10" s="72" t="s">
        <v>3</v>
      </c>
      <c r="B10" s="72" t="s">
        <v>0</v>
      </c>
      <c r="C10" s="72" t="s">
        <v>1</v>
      </c>
      <c r="D10" s="72" t="s">
        <v>112</v>
      </c>
      <c r="E10" s="72" t="s">
        <v>2</v>
      </c>
    </row>
    <row r="11" spans="1:5" ht="45.75" thickBot="1">
      <c r="A11" s="73">
        <v>1</v>
      </c>
      <c r="B11" s="74" t="s">
        <v>75</v>
      </c>
      <c r="C11" s="75">
        <v>17137800</v>
      </c>
      <c r="D11" s="75">
        <v>13286047.99</v>
      </c>
      <c r="E11" s="76">
        <f aca="true" t="shared" si="0" ref="E11:E33">D11/C11*100</f>
        <v>77.52481642917995</v>
      </c>
    </row>
    <row r="12" spans="1:5" ht="90.75" thickBot="1">
      <c r="A12" s="73" t="s">
        <v>116</v>
      </c>
      <c r="B12" s="74" t="s">
        <v>114</v>
      </c>
      <c r="C12" s="75">
        <f>C13+C14+C15</f>
        <v>33053000</v>
      </c>
      <c r="D12" s="75">
        <f>D13+D14+D15</f>
        <v>31485584.92</v>
      </c>
      <c r="E12" s="76">
        <f t="shared" si="0"/>
        <v>95.2578734759326</v>
      </c>
    </row>
    <row r="13" spans="1:7" ht="42" customHeight="1" thickBot="1">
      <c r="A13" s="77" t="s">
        <v>117</v>
      </c>
      <c r="B13" s="78" t="s">
        <v>72</v>
      </c>
      <c r="C13" s="79">
        <v>3517900</v>
      </c>
      <c r="D13" s="79">
        <v>3517900</v>
      </c>
      <c r="E13" s="80">
        <f t="shared" si="0"/>
        <v>100</v>
      </c>
      <c r="G13" s="45"/>
    </row>
    <row r="14" spans="1:5" ht="29.25" customHeight="1" thickBot="1">
      <c r="A14" s="77" t="s">
        <v>118</v>
      </c>
      <c r="B14" s="81" t="s">
        <v>73</v>
      </c>
      <c r="C14" s="79">
        <v>27214200</v>
      </c>
      <c r="D14" s="79">
        <v>26164986.14</v>
      </c>
      <c r="E14" s="80">
        <f t="shared" si="0"/>
        <v>96.14460884391237</v>
      </c>
    </row>
    <row r="15" spans="1:5" ht="42.75" customHeight="1" thickBot="1">
      <c r="A15" s="82" t="s">
        <v>119</v>
      </c>
      <c r="B15" s="81" t="s">
        <v>89</v>
      </c>
      <c r="C15" s="79">
        <v>2320900</v>
      </c>
      <c r="D15" s="79">
        <v>1802698.78</v>
      </c>
      <c r="E15" s="80">
        <f t="shared" si="0"/>
        <v>77.6724020853979</v>
      </c>
    </row>
    <row r="16" spans="1:5" ht="75.75" thickBot="1">
      <c r="A16" s="83">
        <v>3</v>
      </c>
      <c r="B16" s="74" t="s">
        <v>115</v>
      </c>
      <c r="C16" s="75">
        <v>3786600</v>
      </c>
      <c r="D16" s="75">
        <v>2971120.04</v>
      </c>
      <c r="E16" s="76">
        <f t="shared" si="0"/>
        <v>78.46405852215707</v>
      </c>
    </row>
    <row r="17" spans="1:5" ht="60.75" thickBot="1">
      <c r="A17" s="83">
        <v>4</v>
      </c>
      <c r="B17" s="74" t="s">
        <v>106</v>
      </c>
      <c r="C17" s="75">
        <v>3607800</v>
      </c>
      <c r="D17" s="75">
        <v>2945941.5</v>
      </c>
      <c r="E17" s="76">
        <f t="shared" si="0"/>
        <v>81.65478962248461</v>
      </c>
    </row>
    <row r="18" spans="1:5" ht="60.75" thickBot="1">
      <c r="A18" s="83">
        <v>5</v>
      </c>
      <c r="B18" s="74" t="s">
        <v>91</v>
      </c>
      <c r="C18" s="75">
        <v>1235352.47</v>
      </c>
      <c r="D18" s="75">
        <f>319583.67+220482.44+695286.36</f>
        <v>1235352.47</v>
      </c>
      <c r="E18" s="76">
        <f t="shared" si="0"/>
        <v>100</v>
      </c>
    </row>
    <row r="19" spans="1:5" ht="75.75" thickBot="1">
      <c r="A19" s="83">
        <v>6</v>
      </c>
      <c r="B19" s="74" t="s">
        <v>97</v>
      </c>
      <c r="C19" s="75">
        <v>48900</v>
      </c>
      <c r="D19" s="75">
        <v>48900</v>
      </c>
      <c r="E19" s="76">
        <f t="shared" si="0"/>
        <v>100</v>
      </c>
    </row>
    <row r="20" spans="1:5" ht="63.75" customHeight="1" thickBot="1">
      <c r="A20" s="83" t="s">
        <v>105</v>
      </c>
      <c r="B20" s="74" t="s">
        <v>74</v>
      </c>
      <c r="C20" s="75">
        <v>12211210</v>
      </c>
      <c r="D20" s="75">
        <v>12211209.99</v>
      </c>
      <c r="E20" s="76">
        <f t="shared" si="0"/>
        <v>99.99999991810805</v>
      </c>
    </row>
    <row r="21" spans="1:5" ht="21.75" customHeight="1" thickBot="1">
      <c r="A21" s="83" t="s">
        <v>120</v>
      </c>
      <c r="B21" s="74" t="s">
        <v>65</v>
      </c>
      <c r="C21" s="75">
        <f>SUM(C22:C33)</f>
        <v>46317683.42</v>
      </c>
      <c r="D21" s="75">
        <f>SUM(D22:D33)</f>
        <v>41754477.93</v>
      </c>
      <c r="E21" s="76">
        <f t="shared" si="0"/>
        <v>90.14802737731567</v>
      </c>
    </row>
    <row r="22" spans="1:5" ht="42" customHeight="1" thickBot="1">
      <c r="A22" s="77" t="s">
        <v>121</v>
      </c>
      <c r="B22" s="84" t="s">
        <v>134</v>
      </c>
      <c r="C22" s="79">
        <f>1886700-395900</f>
        <v>1490800</v>
      </c>
      <c r="D22" s="79">
        <v>1490753</v>
      </c>
      <c r="E22" s="80">
        <f t="shared" si="0"/>
        <v>99.99684733029245</v>
      </c>
    </row>
    <row r="23" spans="1:5" ht="31.5" customHeight="1" thickBot="1">
      <c r="A23" s="77" t="s">
        <v>122</v>
      </c>
      <c r="B23" s="84" t="s">
        <v>108</v>
      </c>
      <c r="C23" s="79">
        <v>75000</v>
      </c>
      <c r="D23" s="79">
        <v>75000</v>
      </c>
      <c r="E23" s="80">
        <f t="shared" si="0"/>
        <v>100</v>
      </c>
    </row>
    <row r="24" spans="1:5" ht="19.5" customHeight="1" thickBot="1">
      <c r="A24" s="77" t="s">
        <v>123</v>
      </c>
      <c r="B24" s="84" t="s">
        <v>55</v>
      </c>
      <c r="C24" s="79">
        <v>973400</v>
      </c>
      <c r="D24" s="79">
        <f>486700+243350+243350</f>
        <v>973400</v>
      </c>
      <c r="E24" s="80">
        <f t="shared" si="0"/>
        <v>100</v>
      </c>
    </row>
    <row r="25" spans="1:5" ht="38.25" customHeight="1" thickBot="1">
      <c r="A25" s="77" t="s">
        <v>124</v>
      </c>
      <c r="B25" s="84" t="s">
        <v>64</v>
      </c>
      <c r="C25" s="79">
        <v>12713700</v>
      </c>
      <c r="D25" s="79">
        <v>8661051.44</v>
      </c>
      <c r="E25" s="80">
        <f t="shared" si="0"/>
        <v>68.12376758929344</v>
      </c>
    </row>
    <row r="26" spans="1:5" ht="26.25" customHeight="1" thickBot="1">
      <c r="A26" s="77" t="s">
        <v>125</v>
      </c>
      <c r="B26" s="84" t="s">
        <v>54</v>
      </c>
      <c r="C26" s="79">
        <v>177900</v>
      </c>
      <c r="D26" s="79">
        <f>1582416.25-1404536.25</f>
        <v>177880</v>
      </c>
      <c r="E26" s="80">
        <f t="shared" si="0"/>
        <v>99.98875772906128</v>
      </c>
    </row>
    <row r="27" spans="1:9" ht="64.5" thickBot="1">
      <c r="A27" s="77" t="s">
        <v>126</v>
      </c>
      <c r="B27" s="84" t="s">
        <v>135</v>
      </c>
      <c r="C27" s="79">
        <v>4456400</v>
      </c>
      <c r="D27" s="79">
        <v>4456400</v>
      </c>
      <c r="E27" s="80">
        <f t="shared" si="0"/>
        <v>100</v>
      </c>
      <c r="I27" s="2"/>
    </row>
    <row r="28" spans="1:9" ht="51.75" thickBot="1">
      <c r="A28" s="77" t="s">
        <v>127</v>
      </c>
      <c r="B28" s="84" t="s">
        <v>136</v>
      </c>
      <c r="C28" s="79">
        <v>134200</v>
      </c>
      <c r="D28" s="79">
        <v>134200</v>
      </c>
      <c r="E28" s="80">
        <f t="shared" si="0"/>
        <v>100</v>
      </c>
      <c r="I28" s="2"/>
    </row>
    <row r="29" spans="1:9" ht="26.25" thickBot="1">
      <c r="A29" s="77" t="s">
        <v>128</v>
      </c>
      <c r="B29" s="84" t="s">
        <v>137</v>
      </c>
      <c r="C29" s="79">
        <v>4234502.7</v>
      </c>
      <c r="D29" s="79">
        <v>3741392.5</v>
      </c>
      <c r="E29" s="80">
        <f t="shared" si="0"/>
        <v>88.35494425354835</v>
      </c>
      <c r="I29" s="2"/>
    </row>
    <row r="30" spans="1:9" ht="28.5" customHeight="1" thickBot="1">
      <c r="A30" s="77" t="s">
        <v>129</v>
      </c>
      <c r="B30" s="84" t="s">
        <v>107</v>
      </c>
      <c r="C30" s="79">
        <f>1478600-548600</f>
        <v>930000</v>
      </c>
      <c r="D30" s="79">
        <v>929807.02</v>
      </c>
      <c r="E30" s="80">
        <f t="shared" si="0"/>
        <v>99.97924946236559</v>
      </c>
      <c r="I30" s="2"/>
    </row>
    <row r="31" spans="1:9" ht="26.25" thickBot="1">
      <c r="A31" s="77" t="s">
        <v>130</v>
      </c>
      <c r="B31" s="84" t="s">
        <v>137</v>
      </c>
      <c r="C31" s="79">
        <v>2033897.3</v>
      </c>
      <c r="D31" s="79">
        <f>1525422.98+508474.33-0.01</f>
        <v>2033897.3</v>
      </c>
      <c r="E31" s="80">
        <f t="shared" si="0"/>
        <v>100</v>
      </c>
      <c r="I31" s="2"/>
    </row>
    <row r="32" spans="1:9" ht="28.5" customHeight="1" thickBot="1">
      <c r="A32" s="77" t="s">
        <v>131</v>
      </c>
      <c r="B32" s="84" t="s">
        <v>63</v>
      </c>
      <c r="C32" s="79">
        <v>17795400</v>
      </c>
      <c r="D32" s="79">
        <f>10677240+5338620+1779540</f>
        <v>17795400</v>
      </c>
      <c r="E32" s="80">
        <f t="shared" si="0"/>
        <v>100</v>
      </c>
      <c r="I32" s="2"/>
    </row>
    <row r="33" spans="1:9" ht="28.5" customHeight="1" thickBot="1">
      <c r="A33" s="77" t="s">
        <v>132</v>
      </c>
      <c r="B33" s="84" t="s">
        <v>138</v>
      </c>
      <c r="C33" s="79">
        <v>1302483.42</v>
      </c>
      <c r="D33" s="79">
        <f>779097.9+506198.77</f>
        <v>1285296.67</v>
      </c>
      <c r="E33" s="80">
        <f t="shared" si="0"/>
        <v>98.68046304957954</v>
      </c>
      <c r="I33" s="2"/>
    </row>
    <row r="34" spans="1:5" ht="24" customHeight="1" thickBot="1">
      <c r="A34" s="85"/>
      <c r="B34" s="69" t="s">
        <v>5</v>
      </c>
      <c r="C34" s="86">
        <f>C11+C12+C16+C17+C18+C19+C20+C21</f>
        <v>117398345.89</v>
      </c>
      <c r="D34" s="86">
        <f>D11+D12+D16+D17+D18+D19+D20+D21</f>
        <v>105938634.84</v>
      </c>
      <c r="E34" s="86">
        <f>D34/C34*100</f>
        <v>90.23860944281317</v>
      </c>
    </row>
    <row r="37" ht="12.75">
      <c r="C37" s="45"/>
    </row>
  </sheetData>
  <sheetProtection/>
  <mergeCells count="2">
    <mergeCell ref="A8:E8"/>
    <mergeCell ref="D6:E6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140625" style="0" customWidth="1"/>
    <col min="2" max="2" width="68.8515625" style="0" customWidth="1"/>
    <col min="3" max="3" width="19.28125" style="0" customWidth="1"/>
    <col min="4" max="4" width="11.00390625" style="0" hidden="1" customWidth="1"/>
    <col min="5" max="5" width="19.7109375" style="0" customWidth="1"/>
    <col min="6" max="6" width="16.28125" style="0" customWidth="1"/>
  </cols>
  <sheetData>
    <row r="1" spans="3:5" ht="15.75">
      <c r="C1" s="64" t="s">
        <v>70</v>
      </c>
      <c r="E1" s="42"/>
    </row>
    <row r="2" spans="3:5" ht="15">
      <c r="C2" s="65" t="s">
        <v>139</v>
      </c>
      <c r="E2" s="63"/>
    </row>
    <row r="3" spans="3:6" ht="15">
      <c r="C3" s="65" t="s">
        <v>140</v>
      </c>
      <c r="E3" s="37"/>
      <c r="F3" s="37"/>
    </row>
    <row r="4" spans="3:6" ht="15">
      <c r="C4" s="65" t="s">
        <v>141</v>
      </c>
      <c r="E4" s="37"/>
      <c r="F4" s="38"/>
    </row>
    <row r="5" spans="3:5" ht="15">
      <c r="C5" s="65" t="s">
        <v>144</v>
      </c>
      <c r="E5" s="2"/>
    </row>
    <row r="6" spans="5:6" ht="12.75">
      <c r="E6" s="37"/>
      <c r="F6" s="38"/>
    </row>
    <row r="7" spans="5:6" ht="12.75">
      <c r="E7" s="109"/>
      <c r="F7" s="110"/>
    </row>
    <row r="8" spans="5:6" ht="12.75">
      <c r="E8" s="3"/>
      <c r="F8" s="4"/>
    </row>
    <row r="9" spans="1:6" ht="34.5" customHeight="1">
      <c r="A9" s="113" t="s">
        <v>133</v>
      </c>
      <c r="B9" s="113"/>
      <c r="C9" s="113"/>
      <c r="D9" s="113"/>
      <c r="E9" s="113"/>
      <c r="F9" s="113"/>
    </row>
    <row r="10" spans="1:6" ht="18" customHeight="1" thickBot="1">
      <c r="A10" s="36"/>
      <c r="B10" s="36"/>
      <c r="C10" s="36"/>
      <c r="D10" s="36"/>
      <c r="E10" s="36"/>
      <c r="F10" s="44" t="s">
        <v>45</v>
      </c>
    </row>
    <row r="11" spans="1:6" ht="48.75" customHeight="1" thickBot="1">
      <c r="A11" s="73" t="s">
        <v>3</v>
      </c>
      <c r="B11" s="73" t="s">
        <v>0</v>
      </c>
      <c r="C11" s="114" t="s">
        <v>1</v>
      </c>
      <c r="D11" s="114"/>
      <c r="E11" s="87" t="s">
        <v>112</v>
      </c>
      <c r="F11" s="73" t="s">
        <v>2</v>
      </c>
    </row>
    <row r="12" spans="1:6" ht="33.75" customHeight="1" thickBot="1">
      <c r="A12" s="72">
        <v>1</v>
      </c>
      <c r="B12" s="74" t="s">
        <v>67</v>
      </c>
      <c r="C12" s="88">
        <v>1631400</v>
      </c>
      <c r="D12" s="88"/>
      <c r="E12" s="88">
        <v>1631400</v>
      </c>
      <c r="F12" s="75">
        <f aca="true" t="shared" si="0" ref="F12:F24">E12/C12*100</f>
        <v>100</v>
      </c>
    </row>
    <row r="13" spans="1:6" ht="59.25" customHeight="1" thickBot="1">
      <c r="A13" s="72">
        <v>2</v>
      </c>
      <c r="B13" s="74" t="s">
        <v>68</v>
      </c>
      <c r="C13" s="88">
        <v>21400</v>
      </c>
      <c r="D13" s="88"/>
      <c r="E13" s="88">
        <v>21400</v>
      </c>
      <c r="F13" s="75">
        <f t="shared" si="0"/>
        <v>100</v>
      </c>
    </row>
    <row r="14" spans="1:8" ht="57" customHeight="1" thickBot="1">
      <c r="A14" s="89">
        <v>3</v>
      </c>
      <c r="B14" s="74" t="s">
        <v>69</v>
      </c>
      <c r="C14" s="88">
        <v>3124400</v>
      </c>
      <c r="D14" s="88"/>
      <c r="E14" s="88">
        <v>2052760</v>
      </c>
      <c r="F14" s="90">
        <f t="shared" si="0"/>
        <v>65.70093457943925</v>
      </c>
      <c r="H14" s="1"/>
    </row>
    <row r="15" spans="1:8" ht="62.25" customHeight="1" thickBot="1">
      <c r="A15" s="89">
        <v>4</v>
      </c>
      <c r="B15" s="74" t="s">
        <v>109</v>
      </c>
      <c r="C15" s="88">
        <v>3411200</v>
      </c>
      <c r="D15" s="88"/>
      <c r="E15" s="88">
        <v>3372090</v>
      </c>
      <c r="F15" s="90">
        <f t="shared" si="0"/>
        <v>98.85348264540337</v>
      </c>
      <c r="H15" s="1"/>
    </row>
    <row r="16" spans="1:8" ht="26.25" customHeight="1" thickBot="1">
      <c r="A16" s="89">
        <v>5</v>
      </c>
      <c r="B16" s="74" t="s">
        <v>66</v>
      </c>
      <c r="C16" s="75">
        <f>SUM(C17:C23)</f>
        <v>179794850</v>
      </c>
      <c r="D16" s="75"/>
      <c r="E16" s="75">
        <f>SUM(E17:E23)</f>
        <v>179457751.14</v>
      </c>
      <c r="F16" s="90">
        <f t="shared" si="0"/>
        <v>99.81250916808796</v>
      </c>
      <c r="H16" s="1"/>
    </row>
    <row r="17" spans="1:9" ht="46.5" customHeight="1" thickBot="1">
      <c r="A17" s="91" t="s">
        <v>98</v>
      </c>
      <c r="B17" s="84" t="s">
        <v>56</v>
      </c>
      <c r="C17" s="79">
        <v>1957600</v>
      </c>
      <c r="D17" s="79">
        <v>1692501.14</v>
      </c>
      <c r="E17" s="79">
        <v>1692501.14</v>
      </c>
      <c r="F17" s="92">
        <f t="shared" si="0"/>
        <v>86.45796587658356</v>
      </c>
      <c r="I17" s="43"/>
    </row>
    <row r="18" spans="1:6" ht="42" customHeight="1" thickBot="1">
      <c r="A18" s="91" t="s">
        <v>99</v>
      </c>
      <c r="B18" s="84" t="s">
        <v>57</v>
      </c>
      <c r="C18" s="79">
        <v>335200</v>
      </c>
      <c r="D18" s="79"/>
      <c r="E18" s="79">
        <v>335200</v>
      </c>
      <c r="F18" s="92">
        <f t="shared" si="0"/>
        <v>100</v>
      </c>
    </row>
    <row r="19" spans="1:6" ht="66.75" customHeight="1" thickBot="1">
      <c r="A19" s="91" t="s">
        <v>100</v>
      </c>
      <c r="B19" s="84" t="s">
        <v>58</v>
      </c>
      <c r="C19" s="79">
        <v>110473000</v>
      </c>
      <c r="D19" s="79">
        <v>110473000</v>
      </c>
      <c r="E19" s="79">
        <v>110473000</v>
      </c>
      <c r="F19" s="92">
        <f t="shared" si="0"/>
        <v>100</v>
      </c>
    </row>
    <row r="20" spans="1:6" ht="42.75" customHeight="1" thickBot="1">
      <c r="A20" s="91" t="s">
        <v>101</v>
      </c>
      <c r="B20" s="84" t="s">
        <v>59</v>
      </c>
      <c r="C20" s="79">
        <v>55095300</v>
      </c>
      <c r="D20" s="79">
        <v>55095300</v>
      </c>
      <c r="E20" s="79">
        <v>55095300</v>
      </c>
      <c r="F20" s="92">
        <f t="shared" si="0"/>
        <v>100</v>
      </c>
    </row>
    <row r="21" spans="1:6" ht="30" customHeight="1" thickBot="1">
      <c r="A21" s="91" t="s">
        <v>102</v>
      </c>
      <c r="B21" s="84" t="s">
        <v>60</v>
      </c>
      <c r="C21" s="79">
        <v>132050</v>
      </c>
      <c r="D21" s="79"/>
      <c r="E21" s="79">
        <v>132050</v>
      </c>
      <c r="F21" s="92">
        <f t="shared" si="0"/>
        <v>100</v>
      </c>
    </row>
    <row r="22" spans="1:6" ht="40.5" customHeight="1" thickBot="1">
      <c r="A22" s="91" t="s">
        <v>103</v>
      </c>
      <c r="B22" s="84" t="s">
        <v>61</v>
      </c>
      <c r="C22" s="79">
        <v>10775700</v>
      </c>
      <c r="D22" s="79"/>
      <c r="E22" s="79">
        <v>10775700</v>
      </c>
      <c r="F22" s="92">
        <f t="shared" si="0"/>
        <v>100</v>
      </c>
    </row>
    <row r="23" spans="1:6" ht="93.75" customHeight="1" thickBot="1">
      <c r="A23" s="91" t="s">
        <v>104</v>
      </c>
      <c r="B23" s="84" t="s">
        <v>62</v>
      </c>
      <c r="C23" s="79">
        <v>1026000</v>
      </c>
      <c r="D23" s="79"/>
      <c r="E23" s="79">
        <v>954000</v>
      </c>
      <c r="F23" s="92">
        <f t="shared" si="0"/>
        <v>92.98245614035088</v>
      </c>
    </row>
    <row r="24" spans="1:6" ht="25.5" customHeight="1" thickBot="1">
      <c r="A24" s="93"/>
      <c r="B24" s="94" t="s">
        <v>4</v>
      </c>
      <c r="C24" s="95">
        <f>C12+C13+C14+C16+C15</f>
        <v>187983250</v>
      </c>
      <c r="D24" s="95">
        <f>D12+D13+D14+D16+D15</f>
        <v>0</v>
      </c>
      <c r="E24" s="95">
        <f>E12+E13+E14+E16+E15</f>
        <v>186535401.14</v>
      </c>
      <c r="F24" s="95">
        <f t="shared" si="0"/>
        <v>99.22979900602846</v>
      </c>
    </row>
  </sheetData>
  <sheetProtection/>
  <mergeCells count="3">
    <mergeCell ref="A9:F9"/>
    <mergeCell ref="C11:D11"/>
    <mergeCell ref="E7:F7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2021-07-28T11:12:54Z</cp:lastPrinted>
  <dcterms:created xsi:type="dcterms:W3CDTF">1996-10-08T23:32:33Z</dcterms:created>
  <dcterms:modified xsi:type="dcterms:W3CDTF">2021-07-29T11:51:54Z</dcterms:modified>
  <cp:category/>
  <cp:version/>
  <cp:contentType/>
  <cp:contentStatus/>
</cp:coreProperties>
</file>